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8_{3AEFB2DF-F168-4B25-94A0-47A6089B6463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PROGRAMACIÓN" sheetId="2" r:id="rId1"/>
    <sheet name="POA 2024" sheetId="7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0" i="7" l="1"/>
  <c r="F197" i="7"/>
  <c r="J132" i="7"/>
  <c r="J131" i="7"/>
  <c r="F101" i="7"/>
  <c r="F67" i="7"/>
  <c r="A54" i="7"/>
  <c r="B54" i="7"/>
  <c r="A55" i="7"/>
  <c r="B55" i="7"/>
  <c r="J262" i="7" l="1"/>
  <c r="J258" i="7"/>
  <c r="J257" i="7"/>
  <c r="F243" i="7"/>
  <c r="F237" i="7"/>
  <c r="F263" i="7" s="1"/>
  <c r="J181" i="7"/>
  <c r="J179" i="7"/>
  <c r="F115" i="7"/>
  <c r="J113" i="7"/>
  <c r="J100" i="7"/>
  <c r="J99" i="7"/>
  <c r="J98" i="7"/>
  <c r="J97" i="7"/>
  <c r="J91" i="7"/>
  <c r="J42" i="7"/>
  <c r="F26" i="7"/>
  <c r="F44" i="7" s="1"/>
  <c r="B118" i="7" l="1"/>
  <c r="E12" i="7"/>
  <c r="F12" i="7"/>
  <c r="G12" i="7"/>
  <c r="H12" i="7"/>
  <c r="I12" i="7"/>
  <c r="I307" i="7"/>
  <c r="H307" i="7"/>
  <c r="G307" i="7"/>
  <c r="F307" i="7"/>
  <c r="J306" i="7"/>
  <c r="J305" i="7"/>
  <c r="J304" i="7"/>
  <c r="J303" i="7"/>
  <c r="J302" i="7"/>
  <c r="J301" i="7"/>
  <c r="J300" i="7"/>
  <c r="J299" i="7"/>
  <c r="J298" i="7"/>
  <c r="J297" i="7"/>
  <c r="J296" i="7"/>
  <c r="J295" i="7"/>
  <c r="J294" i="7"/>
  <c r="J293" i="7"/>
  <c r="J292" i="7"/>
  <c r="J291" i="7"/>
  <c r="J290" i="7"/>
  <c r="J289" i="7"/>
  <c r="J288" i="7"/>
  <c r="J287" i="7"/>
  <c r="J286" i="7"/>
  <c r="J285" i="7"/>
  <c r="J284" i="7"/>
  <c r="J283" i="7"/>
  <c r="I274" i="7"/>
  <c r="H274" i="7"/>
  <c r="G274" i="7"/>
  <c r="F274" i="7"/>
  <c r="J273" i="7"/>
  <c r="J274" i="7" s="1"/>
  <c r="I263" i="7"/>
  <c r="H263" i="7"/>
  <c r="G263" i="7"/>
  <c r="J256" i="7"/>
  <c r="J254" i="7"/>
  <c r="J253" i="7"/>
  <c r="J251" i="7"/>
  <c r="J250" i="7"/>
  <c r="J248" i="7"/>
  <c r="J246" i="7"/>
  <c r="J243" i="7"/>
  <c r="J239" i="7"/>
  <c r="J237" i="7"/>
  <c r="J236" i="7"/>
  <c r="J235" i="7"/>
  <c r="J234" i="7"/>
  <c r="J233" i="7"/>
  <c r="J232" i="7"/>
  <c r="J231" i="7"/>
  <c r="J230" i="7"/>
  <c r="I220" i="7"/>
  <c r="H220" i="7"/>
  <c r="G220" i="7"/>
  <c r="J218" i="7"/>
  <c r="J216" i="7"/>
  <c r="J214" i="7"/>
  <c r="J213" i="7"/>
  <c r="J212" i="7"/>
  <c r="J211" i="7"/>
  <c r="J210" i="7"/>
  <c r="J209" i="7"/>
  <c r="J208" i="7"/>
  <c r="I197" i="7"/>
  <c r="H197" i="7"/>
  <c r="G197" i="7"/>
  <c r="J196" i="7"/>
  <c r="J178" i="7"/>
  <c r="J177" i="7"/>
  <c r="J176" i="7"/>
  <c r="J175" i="7"/>
  <c r="J174" i="7"/>
  <c r="J173" i="7"/>
  <c r="J172" i="7"/>
  <c r="J171" i="7"/>
  <c r="I161" i="7"/>
  <c r="H161" i="7"/>
  <c r="G161" i="7"/>
  <c r="J157" i="7"/>
  <c r="J135" i="7"/>
  <c r="J133" i="7"/>
  <c r="J130" i="7"/>
  <c r="F129" i="7"/>
  <c r="J128" i="7"/>
  <c r="J127" i="7"/>
  <c r="J126" i="7"/>
  <c r="I115" i="7"/>
  <c r="H115" i="7"/>
  <c r="G115" i="7"/>
  <c r="J111" i="7"/>
  <c r="J115" i="7" s="1"/>
  <c r="I101" i="7"/>
  <c r="H101" i="7"/>
  <c r="G101" i="7"/>
  <c r="J96" i="7"/>
  <c r="J95" i="7"/>
  <c r="J94" i="7"/>
  <c r="J93" i="7"/>
  <c r="J92" i="7"/>
  <c r="I80" i="7"/>
  <c r="H80" i="7"/>
  <c r="G80" i="7"/>
  <c r="F80" i="7"/>
  <c r="I57" i="7"/>
  <c r="H57" i="7"/>
  <c r="G57" i="7"/>
  <c r="F57" i="7"/>
  <c r="I44" i="7"/>
  <c r="H44" i="7"/>
  <c r="G44" i="7"/>
  <c r="J26" i="7"/>
  <c r="J39" i="7"/>
  <c r="J38" i="7"/>
  <c r="J35" i="7"/>
  <c r="J31" i="7"/>
  <c r="J33" i="7"/>
  <c r="J30" i="7"/>
  <c r="J29" i="7"/>
  <c r="J25" i="7"/>
  <c r="J24" i="7"/>
  <c r="J23" i="7"/>
  <c r="J10" i="7"/>
  <c r="J12" i="7" s="1"/>
  <c r="A276" i="7"/>
  <c r="B272" i="7"/>
  <c r="B269" i="7"/>
  <c r="B268" i="7"/>
  <c r="B267" i="7"/>
  <c r="B266" i="7"/>
  <c r="B265" i="7"/>
  <c r="A265" i="7"/>
  <c r="B229" i="7"/>
  <c r="B226" i="7"/>
  <c r="B225" i="7"/>
  <c r="B224" i="7"/>
  <c r="B223" i="7"/>
  <c r="B222" i="7"/>
  <c r="A222" i="7"/>
  <c r="B207" i="7"/>
  <c r="B204" i="7"/>
  <c r="B203" i="7"/>
  <c r="B202" i="7"/>
  <c r="B201" i="7"/>
  <c r="B200" i="7"/>
  <c r="A200" i="7"/>
  <c r="B170" i="7"/>
  <c r="B167" i="7"/>
  <c r="B166" i="7"/>
  <c r="B165" i="7"/>
  <c r="B164" i="7"/>
  <c r="B163" i="7"/>
  <c r="A163" i="7"/>
  <c r="B125" i="7"/>
  <c r="B121" i="7"/>
  <c r="B120" i="7"/>
  <c r="B119" i="7"/>
  <c r="A118" i="7"/>
  <c r="B110" i="7"/>
  <c r="B106" i="7"/>
  <c r="B105" i="7"/>
  <c r="B104" i="7"/>
  <c r="B103" i="7"/>
  <c r="A103" i="7"/>
  <c r="B90" i="7"/>
  <c r="B87" i="7"/>
  <c r="B86" i="7"/>
  <c r="B85" i="7"/>
  <c r="B84" i="7"/>
  <c r="B83" i="7"/>
  <c r="A83" i="7"/>
  <c r="B63" i="7"/>
  <c r="B62" i="7"/>
  <c r="B61" i="7"/>
  <c r="B60" i="7"/>
  <c r="B59" i="7"/>
  <c r="A59" i="7"/>
  <c r="B53" i="7"/>
  <c r="B50" i="7"/>
  <c r="B49" i="7"/>
  <c r="B48" i="7"/>
  <c r="B47" i="7"/>
  <c r="B46" i="7"/>
  <c r="A46" i="7"/>
  <c r="B22" i="7"/>
  <c r="B17" i="7"/>
  <c r="B16" i="7"/>
  <c r="B15" i="7"/>
  <c r="A15" i="7"/>
  <c r="B7" i="7"/>
  <c r="B6" i="7"/>
  <c r="B5" i="7"/>
  <c r="A5" i="7"/>
  <c r="A17" i="7" s="1"/>
  <c r="A48" i="7" s="1"/>
  <c r="A61" i="7" s="1"/>
  <c r="A85" i="7" s="1"/>
  <c r="A105" i="7" s="1"/>
  <c r="A120" i="7" s="1"/>
  <c r="A165" i="7" s="1"/>
  <c r="A202" i="7" s="1"/>
  <c r="A224" i="7" s="1"/>
  <c r="A267" i="7" s="1"/>
  <c r="A278" i="7" s="1"/>
  <c r="B4" i="7"/>
  <c r="A4" i="7"/>
  <c r="A16" i="7" s="1"/>
  <c r="A47" i="7" s="1"/>
  <c r="A60" i="7" s="1"/>
  <c r="A84" i="7" s="1"/>
  <c r="A104" i="7" s="1"/>
  <c r="A119" i="7" s="1"/>
  <c r="A164" i="7" s="1"/>
  <c r="A201" i="7" s="1"/>
  <c r="A223" i="7" s="1"/>
  <c r="A266" i="7" s="1"/>
  <c r="A277" i="7" s="1"/>
  <c r="B3" i="7"/>
  <c r="A3" i="7"/>
  <c r="J129" i="7" l="1"/>
  <c r="F161" i="7"/>
  <c r="F310" i="7"/>
  <c r="J57" i="7"/>
  <c r="J101" i="7"/>
  <c r="J220" i="7"/>
  <c r="J263" i="7"/>
  <c r="J307" i="7"/>
  <c r="J44" i="7"/>
  <c r="J197" i="7"/>
  <c r="J67" i="7"/>
  <c r="J80" i="7" s="1"/>
  <c r="J161" i="7"/>
  <c r="J34" i="2" l="1"/>
  <c r="J33" i="2"/>
  <c r="K27" i="2"/>
  <c r="J27" i="2"/>
  <c r="E27" i="2"/>
  <c r="K25" i="2"/>
  <c r="J25" i="2"/>
  <c r="B25" i="2"/>
  <c r="A25" i="2"/>
  <c r="K23" i="2"/>
  <c r="J23" i="2"/>
  <c r="K20" i="2"/>
  <c r="J20" i="2"/>
  <c r="K17" i="2"/>
  <c r="J17" i="2"/>
  <c r="B17" i="2"/>
  <c r="A17" i="2"/>
  <c r="K15" i="2"/>
  <c r="J15" i="2"/>
  <c r="B15" i="2"/>
  <c r="A15" i="2"/>
  <c r="J14" i="2"/>
  <c r="K8" i="2"/>
  <c r="J8" i="2"/>
  <c r="B8" i="2"/>
  <c r="A8" i="2"/>
  <c r="K5" i="2"/>
  <c r="J5" i="2"/>
  <c r="B5" i="2"/>
  <c r="A5" i="2"/>
  <c r="F114" i="7" l="1"/>
</calcChain>
</file>

<file path=xl/sharedStrings.xml><?xml version="1.0" encoding="utf-8"?>
<sst xmlns="http://schemas.openxmlformats.org/spreadsheetml/2006/main" count="611" uniqueCount="337">
  <si>
    <t>Proyecto</t>
  </si>
  <si>
    <t>Partida Presupuestaria</t>
  </si>
  <si>
    <t>Presupuesto</t>
  </si>
  <si>
    <t>$</t>
  </si>
  <si>
    <t>(+)</t>
  </si>
  <si>
    <t>(-)</t>
  </si>
  <si>
    <t>TOTAL</t>
  </si>
  <si>
    <t>Cronograma Temporalidad</t>
  </si>
  <si>
    <t>Bio-físico:</t>
  </si>
  <si>
    <t>Inicio</t>
  </si>
  <si>
    <t>Fin</t>
  </si>
  <si>
    <t>I-TRIM</t>
  </si>
  <si>
    <t>II- TRIM</t>
  </si>
  <si>
    <t>III-TRIM</t>
  </si>
  <si>
    <t>IV-TRIM</t>
  </si>
  <si>
    <t>Meta</t>
  </si>
  <si>
    <t>Indicador Base</t>
  </si>
  <si>
    <t>Medio
Verificación</t>
  </si>
  <si>
    <t>Hoja de ruta de intervenciòn
Fotografias</t>
  </si>
  <si>
    <t xml:space="preserve">Conocoto verde y población protegida </t>
  </si>
  <si>
    <t>GAD -PR-C 1 BF 2</t>
  </si>
  <si>
    <t>7.3.06.13</t>
  </si>
  <si>
    <t>Capacitación para la Ciudadanía en General</t>
  </si>
  <si>
    <t>Sub-total N.-1:</t>
  </si>
  <si>
    <t>Socio-cultural</t>
  </si>
  <si>
    <t>Convenio con el GAD-P-P
Plan de Capacitación
Convenios de vinculación comunitario con instituciones de educación superior</t>
  </si>
  <si>
    <t>Atención y protección a la población vulnerable y frente a la COVID 19 como derecho a un hábitat seguro y saludable</t>
  </si>
  <si>
    <t>GAD -PR-C 2 SC 4</t>
  </si>
  <si>
    <t>7.3.02.05</t>
  </si>
  <si>
    <t>Espectaculos culturales y sociales</t>
  </si>
  <si>
    <t>7.3.01.01</t>
  </si>
  <si>
    <t>Agua Potable</t>
  </si>
  <si>
    <t>7.3.01.04</t>
  </si>
  <si>
    <t>Enegia Electrica</t>
  </si>
  <si>
    <t>7.3.01.05</t>
  </si>
  <si>
    <t>Telecomunicaciones</t>
  </si>
  <si>
    <t>7.3.02.09</t>
  </si>
  <si>
    <t>Servicios de Aseo</t>
  </si>
  <si>
    <t>7.3.02.35</t>
  </si>
  <si>
    <t>Servicio de Alimentación</t>
  </si>
  <si>
    <t>7.3.04.05</t>
  </si>
  <si>
    <t>7.3.06.01</t>
  </si>
  <si>
    <t>Consultoría, Asesoría e Investigación Especializada</t>
  </si>
  <si>
    <t>7.3.06.06</t>
  </si>
  <si>
    <t>Honorarios por Contratos Civiles de Servicios</t>
  </si>
  <si>
    <t>7.3.08.02</t>
  </si>
  <si>
    <t>Vestuario Lenceria y Prendas de Proteccion</t>
  </si>
  <si>
    <t>Materiales de Oficina</t>
  </si>
  <si>
    <t>7.3.08.05</t>
  </si>
  <si>
    <t>Materinales de Aseo</t>
  </si>
  <si>
    <t>7.3.08.11</t>
  </si>
  <si>
    <t>Insumo de Materiales y Suministros para electricidad y plomeria</t>
  </si>
  <si>
    <t>7.3.08.12</t>
  </si>
  <si>
    <t>Otras Obras de Infraestructura</t>
  </si>
  <si>
    <t>7.7.02.01</t>
  </si>
  <si>
    <t>Sub-total N.-2:</t>
  </si>
  <si>
    <t>Fomento al deporte y recreación en la parroquia</t>
  </si>
  <si>
    <t>Espectáculos Culturales y Sociales</t>
  </si>
  <si>
    <t>GAD -PR-C 2 SC 5</t>
  </si>
  <si>
    <t>Sub-total N.-3:</t>
  </si>
  <si>
    <t>Agenda Civica
Agenda cultural y de identidad
TDR</t>
  </si>
  <si>
    <t>Fomento a la cultura, arte y tradiciones de la parroquia</t>
  </si>
  <si>
    <t>GAD -PR-C 2 SC 7</t>
  </si>
  <si>
    <t>Sub-total N.-4:</t>
  </si>
  <si>
    <t>Económico-Productvo</t>
  </si>
  <si>
    <t>Proyecto
Plan de Contingencia
Convenio de cooperación</t>
  </si>
  <si>
    <t xml:space="preserve">Centro de Desarrollo Económico y Comunitario para el apoyo a la producción, emprendimiento y gestión de negocios </t>
  </si>
  <si>
    <t>GAD -PR-C 3 EP 10</t>
  </si>
  <si>
    <t>7.1.02.03</t>
  </si>
  <si>
    <t>Decimo Tercer Sueldo</t>
  </si>
  <si>
    <t>7.1.02.04</t>
  </si>
  <si>
    <t>Decimo Cuarto Sueldo</t>
  </si>
  <si>
    <t>7.1.05.10</t>
  </si>
  <si>
    <t>Servicios Personales por Contrato</t>
  </si>
  <si>
    <t>7.1.06.01</t>
  </si>
  <si>
    <t>Aporte Patronal</t>
  </si>
  <si>
    <t>7.1.06.02</t>
  </si>
  <si>
    <t>Fondo de Reserva</t>
  </si>
  <si>
    <t>7.1.07.07</t>
  </si>
  <si>
    <t>Compensación por Vacaciones No gozadas</t>
  </si>
  <si>
    <t>Energia Electrica</t>
  </si>
  <si>
    <t>7.3.04.02</t>
  </si>
  <si>
    <t>Sub-total N.-5:</t>
  </si>
  <si>
    <t>TDR-s
Informe Motivado
Expediente Proceso de contrataciòn</t>
  </si>
  <si>
    <t>Reactivación económica - productiva de negocios POST COVID 19</t>
  </si>
  <si>
    <t>GAD -PR-C 3 EP 11</t>
  </si>
  <si>
    <t>7.3.02.04</t>
  </si>
  <si>
    <t>Sub-total N.-6:</t>
  </si>
  <si>
    <t>Movilidad-Energía y conectividad /Asentamientos Humanos</t>
  </si>
  <si>
    <t>Convenio de interinstitucionales
TDR
Cronograma Gantt</t>
  </si>
  <si>
    <t>Sistema vial seguro, señalizado y limpio</t>
  </si>
  <si>
    <t>GAD -PR-C 4 AH-MEC 13</t>
  </si>
  <si>
    <t>7.1.01.06</t>
  </si>
  <si>
    <t>Salarios Unificados</t>
  </si>
  <si>
    <t>7.1.05.09</t>
  </si>
  <si>
    <t>Horas Extraordinarias y Suplementarias</t>
  </si>
  <si>
    <t>7.3.08.03</t>
  </si>
  <si>
    <t>Combustibles y Lubricantes</t>
  </si>
  <si>
    <t>7.5.05.01</t>
  </si>
  <si>
    <t>Obras de Infraestructura</t>
  </si>
  <si>
    <t>Sub-total N.-7:</t>
  </si>
  <si>
    <t>Convenios de concurrencia
TDR
Cronograma Gantt</t>
  </si>
  <si>
    <t>Espacios públicos seguros y atractivos con infraestructura y equipamiento.</t>
  </si>
  <si>
    <t>GAD -PR-C 4 AH-MEC 15</t>
  </si>
  <si>
    <t>7.5.01.04</t>
  </si>
  <si>
    <t>7.5.05.04</t>
  </si>
  <si>
    <t>Sub-total N.-8:</t>
  </si>
  <si>
    <t>Político Institucional-Participación Ciudadana</t>
  </si>
  <si>
    <t>Convenios de servicios sociales
Carta acuerdo
Modelo de gestión de la cartera de servicios</t>
  </si>
  <si>
    <t>Parroquia incluyente y participativa</t>
  </si>
  <si>
    <t>GAD -PR-C 5 FI-PC 16</t>
  </si>
  <si>
    <t>7.3.02.07</t>
  </si>
  <si>
    <t>Difusión, información y publicidad</t>
  </si>
  <si>
    <t>Sub-total N.-9:</t>
  </si>
  <si>
    <t xml:space="preserve">Contratos de personal
Matriz de seguimiento POA
Organigrama Estructural-Procesos
</t>
  </si>
  <si>
    <t>Diseño e Implementación del Sistema de Gestión Institucional</t>
  </si>
  <si>
    <t>GAD -PR-C 5 FI-PC 18</t>
  </si>
  <si>
    <t>7.3.02.08</t>
  </si>
  <si>
    <t>Servicio de seguridad y vigilancia</t>
  </si>
  <si>
    <t>7.3.04.04</t>
  </si>
  <si>
    <t>7.3.08.04</t>
  </si>
  <si>
    <t>Materiales de Aseo</t>
  </si>
  <si>
    <t>7.3.08.13</t>
  </si>
  <si>
    <t>Repuestos y accesorios</t>
  </si>
  <si>
    <t>7.3.14.06</t>
  </si>
  <si>
    <t>Herramientas</t>
  </si>
  <si>
    <t>7.3.14.07</t>
  </si>
  <si>
    <t>7.7.01.02</t>
  </si>
  <si>
    <t>8.4.01.07</t>
  </si>
  <si>
    <t>Sub-total N.-10:</t>
  </si>
  <si>
    <t>Acuerdos interinstitucionales
Actas de reuniones</t>
  </si>
  <si>
    <t xml:space="preserve">Diseño e Implementación del Pacto Parroquial de responsabilidad social corporativo y cooperativo. </t>
  </si>
  <si>
    <t>GAD -PR-C 5 FI-PC 19</t>
  </si>
  <si>
    <t>7.7.02.06</t>
  </si>
  <si>
    <t>Costos judiciales</t>
  </si>
  <si>
    <t>Sub-total N.-11:</t>
  </si>
  <si>
    <t>Gasto Comun De La  Entidad</t>
  </si>
  <si>
    <t>Correspondencia</t>
  </si>
  <si>
    <t>Programación</t>
  </si>
  <si>
    <t>P.N.D.</t>
  </si>
  <si>
    <t>Competencia</t>
  </si>
  <si>
    <t>Programa</t>
  </si>
  <si>
    <t>Responsable</t>
  </si>
  <si>
    <t>Periodo de ejecución</t>
  </si>
  <si>
    <t>#</t>
  </si>
  <si>
    <t>Obj</t>
  </si>
  <si>
    <t>EXCLUSIVA</t>
  </si>
  <si>
    <t>CONCURRENTE</t>
  </si>
  <si>
    <t>GAD-PR-C</t>
  </si>
  <si>
    <t>CUP</t>
  </si>
  <si>
    <t>Descripción</t>
  </si>
  <si>
    <t>Fecha
Inicio</t>
  </si>
  <si>
    <t>Fecha
 Fin</t>
  </si>
  <si>
    <t>Gestión Ambiental</t>
  </si>
  <si>
    <t>Promover actividades  de  preservación de la biodiversidad y protección del ambiente.  Impulsar programas y proyectos de manejo sustentable de recursos naturales y recuperación de ecosistemas frágiles. Protección de las fuentes y cursos de agua;  y, educación ambiental, organización y vigilancia ciudadana de los derechos ambientales y de la naturaleza. Estas actividades serán coordinadas con las políticas, programas y proyectos ambientales de todos los demás niveles de gobierno, sobre conservación y uso sustentable de los recursos naturales.</t>
  </si>
  <si>
    <t>Cuidado al medio ambiente y prevención ante riesgos y desastres</t>
  </si>
  <si>
    <t>Comisión de Vialidad-Infraestructura, equipamiento rural y medio ambiente</t>
  </si>
  <si>
    <t>Protección Integral de Derechos</t>
  </si>
  <si>
    <t>Promover los sistemas de protección integral a los grupos de atención prioritaria. Coordinar con el GAD municipal la atención en zonas rurales .</t>
  </si>
  <si>
    <t>Promoción de una cultura de salud preventiva en la población</t>
  </si>
  <si>
    <t>Proyecto
Agenda cultural
Convenios interinstitucionales
Ordenanza</t>
  </si>
  <si>
    <t>Comisión: Igualdad y Género e Inclusión Social</t>
  </si>
  <si>
    <t>Comisión: Cultura-Educación- Deportes y Recreación</t>
  </si>
  <si>
    <t xml:space="preserve"> Patrimonio cultural, arquitectónico y natural</t>
  </si>
  <si>
    <t xml:space="preserve">Preservar, mantener y difundir los recursos patrimoniales existentes en las parroquias rurales y urbanas siempre y cuando los gobiernos autónomos descentralizados municipales y distritales les hayan delegado. Podrán gestionar concurrentemente con otros niveles de gobierno las competencias de preservación, mantenimiento y difusión del patrimonio cultural material e inmaterial. </t>
  </si>
  <si>
    <t>Participación de la población diversa en las actividades culturales de la parroquia</t>
  </si>
  <si>
    <t>o Incentivar el desarrollo de actividades productivas comunitarias</t>
  </si>
  <si>
    <t>Ejecución coordinada y compartida del ejercicio del fomento de las actividades productivas y agropecuarias regionales y provinciales. De manera concurrente con los regionales y provinciales, definir estrategias participativas, fortalecimiento de cadenas productivas.  Generación y democratización de los servicios técnicos y financieros., transferencia de tecnología, desarrollo del conocimiento y preservación de saberes ancestrales orientados a la producción. Promover investigación  científica y tecnológica.  Generación de redes de comercialización. Gestión del turismo</t>
  </si>
  <si>
    <t>Fomento productivo - económico</t>
  </si>
  <si>
    <t>Comisión: Incentivo a la Producción-Turismo -EPS</t>
  </si>
  <si>
    <t>o Planificación y mantenimiento de la vialidad parroquial.</t>
  </si>
  <si>
    <t>Planificar y mantener el sistema vial en coordinación con los gobiernos provinciales y municipales</t>
  </si>
  <si>
    <t>Sistema vial integral</t>
  </si>
  <si>
    <t>o Planificación, construcción y mantenimiento de la infraestructura física, los equipamientos y los espacios públicos de la parroquia rural</t>
  </si>
  <si>
    <t>Concurrentemente y en coordinación con gobiernos provinciales y municipales: planificar, construir mantener la infraestructura física los equipamientos y espacios públicos de alcance parroquial</t>
  </si>
  <si>
    <t>Espacios públicos y equipamientos integrales</t>
  </si>
  <si>
    <t>o Planificación del desarrollo parroquial y ordenamiento parroquial</t>
  </si>
  <si>
    <t>Participación ciudadana</t>
  </si>
  <si>
    <t>Fortalecimiento Institucional</t>
  </si>
  <si>
    <t>Comisión: Fortalecimiento Institucional- Seguridad y Participación Ciudadana</t>
  </si>
  <si>
    <t>Alianzas estratégicas institucionales</t>
  </si>
  <si>
    <t>GASTOS Comunes de la Entidad.</t>
  </si>
  <si>
    <t>Devengado</t>
  </si>
  <si>
    <t>Vehiculos</t>
  </si>
  <si>
    <t>Maquinaria y Equipos</t>
  </si>
  <si>
    <t>Seguros</t>
  </si>
  <si>
    <t>5.1.01.05</t>
  </si>
  <si>
    <t>5.1.02.03</t>
  </si>
  <si>
    <t>5.1.02.04</t>
  </si>
  <si>
    <t>5.1.06.01</t>
  </si>
  <si>
    <t>5.1.06.02</t>
  </si>
  <si>
    <t>5.1.07.07</t>
  </si>
  <si>
    <t>5.3.01.01</t>
  </si>
  <si>
    <t>5.3.01.04</t>
  </si>
  <si>
    <t>5.3.01.05</t>
  </si>
  <si>
    <t>5.3.02.01</t>
  </si>
  <si>
    <t>5.3.03.01</t>
  </si>
  <si>
    <t>5.3.03.02</t>
  </si>
  <si>
    <t>5.3.03.03</t>
  </si>
  <si>
    <t>5.3.03.04</t>
  </si>
  <si>
    <t>5.3.04.02</t>
  </si>
  <si>
    <t>Remuneraciones
Unificadas</t>
  </si>
  <si>
    <t xml:space="preserve">Decimotercer Sueldo </t>
  </si>
  <si>
    <t>Decimocuarto Sueldo</t>
  </si>
  <si>
    <t>Fondo De Reserva</t>
  </si>
  <si>
    <t>Compensacion Por
Vacaciones No Gozadas</t>
  </si>
  <si>
    <t>Agua  Potable</t>
  </si>
  <si>
    <t>Transporte de Personal</t>
  </si>
  <si>
    <t>Pasajes Al Interior</t>
  </si>
  <si>
    <t xml:space="preserve"> Pasajes Al Exterior</t>
  </si>
  <si>
    <t>Viáticos Y Subsistencias
En El Interior</t>
  </si>
  <si>
    <t>Viáticos Y Subsistencias
En El Exterio</t>
  </si>
  <si>
    <t xml:space="preserve">
Edificios, Locales Y Residencias</t>
  </si>
  <si>
    <r>
      <t>5.3.07.02</t>
    </r>
    <r>
      <rPr>
        <sz val="6"/>
        <color rgb="FF000000"/>
        <rFont val="Times New Roman"/>
        <family val="1"/>
      </rPr>
      <t/>
    </r>
  </si>
  <si>
    <t>Arrendamiento Y Licencias
De Uso  De Paquetes</t>
  </si>
  <si>
    <t xml:space="preserve">Materiales De Aseo </t>
  </si>
  <si>
    <t>Tasas Generales C</t>
  </si>
  <si>
    <t>Comisiones Bancarias</t>
  </si>
  <si>
    <t>Aporte  Patrona</t>
  </si>
  <si>
    <t>7.3.08.21</t>
  </si>
  <si>
    <t>Edificios, Locales, Residencias y Cableado Estructurado (Instalación, Mantenimiento y Reparaciones)</t>
  </si>
  <si>
    <t xml:space="preserve">Servicios y Derechos en Producción y Programación de Radio y Televisión </t>
  </si>
  <si>
    <t>Insumos, Bienes, Materiales y Suministros para la Construcción, Eléctricos, Plomería, Carpintería, Señalización Vial, Navegación y Contra Incendios</t>
  </si>
  <si>
    <t>Compra de maquinaria y equipos</t>
  </si>
  <si>
    <t>Capacitación para la Ciudadania en General</t>
  </si>
  <si>
    <t xml:space="preserve">Edificios, Locales, Residencias y Cableado Estructurado (Instalación, Mantenimiento y Reparaciones) </t>
  </si>
  <si>
    <t>7.3.02.03</t>
  </si>
  <si>
    <t>Almacenamiento, Embalaje, Envase y Recarga de Extintores</t>
  </si>
  <si>
    <t>Sub-total N.-12:</t>
  </si>
  <si>
    <t>Agenda cultural: Conservación del Patrimonio e identidad Parroquial</t>
  </si>
  <si>
    <t>Proyecto: 1.-</t>
  </si>
  <si>
    <t>Código:</t>
  </si>
  <si>
    <t>Detalle</t>
  </si>
  <si>
    <t>Actividad</t>
  </si>
  <si>
    <t>Proyecto: 2.</t>
  </si>
  <si>
    <t>Proyecto: 3</t>
  </si>
  <si>
    <t>Proyecto: 4.</t>
  </si>
  <si>
    <t>Proyecto: 5.</t>
  </si>
  <si>
    <t>Proyecto: 7.</t>
  </si>
  <si>
    <t>Proyecto: 8.</t>
  </si>
  <si>
    <t>Proyecto: 9-</t>
  </si>
  <si>
    <t>Proyecto: 10.</t>
  </si>
  <si>
    <t>Proyecto: 11.</t>
  </si>
  <si>
    <t>Proyecto: 12.</t>
  </si>
  <si>
    <t>A Entidades Descentralizadas</t>
  </si>
  <si>
    <t>5.3.08.04</t>
  </si>
  <si>
    <t>5.3.08.05</t>
  </si>
  <si>
    <t>5.7.01.02</t>
  </si>
  <si>
    <t>5.7.02.03</t>
  </si>
  <si>
    <t>5.7.02.06</t>
  </si>
  <si>
    <t>5.8.01.01</t>
  </si>
  <si>
    <t>5.8.01.02</t>
  </si>
  <si>
    <t>MANTENIMIENTO CDC</t>
  </si>
  <si>
    <t xml:space="preserve">MANTENIMIENTO CDI </t>
  </si>
  <si>
    <t>UNIFORMES EDUCADORAS</t>
  </si>
  <si>
    <t xml:space="preserve">FIESTAS DE LA PARROQUIA </t>
  </si>
  <si>
    <t>FANESCA EXPOSICIÓN DE GASTRONOMÍA ANCESTRAL</t>
  </si>
  <si>
    <t>NAVIDAD Y FIN DE AÑO</t>
  </si>
  <si>
    <t>ARTE POPULAR EN LOS BARRIOS</t>
  </si>
  <si>
    <t>YUMBADAS -RAYMIS 4</t>
  </si>
  <si>
    <t xml:space="preserve">CIRCO DE LA LUZ </t>
  </si>
  <si>
    <t xml:space="preserve">PRODUCCION AUDIOVISUAL </t>
  </si>
  <si>
    <t>ADOQUINADO DE LA CALLE  DE LA RDEAEL FERRER Y CUCHARA</t>
  </si>
  <si>
    <t xml:space="preserve">ARREGLO VIAL CALLES POSTERIORES DE LAS CANCHAS DEL INFA </t>
  </si>
  <si>
    <t>ADOQUINADO, CALLE JOSE DEL ROSARIO DE 150 MTS, PASAJE OE3H DE 57 METROS</t>
  </si>
  <si>
    <t>MANUELA CAÑIZARES LA HOSPITALARIA</t>
  </si>
  <si>
    <t>CALLE A SAN MIGUEL</t>
  </si>
  <si>
    <t>GRAL. ELOY ALFARO CENTRAL</t>
  </si>
  <si>
    <t>ORIENTE CENTRAL</t>
  </si>
  <si>
    <t>PASAJE A LA MACARENA</t>
  </si>
  <si>
    <t>ADOQUINADO PASAJE BERNARDINO ECHEVERRÍA</t>
  </si>
  <si>
    <t>ADOQUINADO CALLE PEDRO BEDÓN</t>
  </si>
  <si>
    <t>ADOQUINADO CALLE FRATERNIDAD Y EL AMOR</t>
  </si>
  <si>
    <t>ADOQUINADO CALLE E8F</t>
  </si>
  <si>
    <t>ADOQUINADO PASAJE N9B Y OE4B</t>
  </si>
  <si>
    <t>ADOQUINADO CALLE MANUEL J CALLE</t>
  </si>
  <si>
    <t>ADOQUINADO CALLES DE LA TORRE Y JOSÉ MASI, BARRIO EL ROSAL</t>
  </si>
  <si>
    <t>CONSTRUCCIÓN BORDILLOS Y ADOQUINADO CALLE FRANCISCO PÁEZ Y CALLE C</t>
  </si>
  <si>
    <t>ADOQUINADO CALLE LINO MARÍA FLOR</t>
  </si>
  <si>
    <t>ADOQUINADO PASAJES OE9D Y OE9B</t>
  </si>
  <si>
    <t>INFORMACION PARTICIPACION CIUDADANA</t>
  </si>
  <si>
    <t>FORMAR 10 ASAMBLEAS LOCALES CIUDADANAS EN 10 SECTORES DE CONOCOTO, COMO RESULTADOS DE LA FORMACIÓN CIUDADANA EN PARTICIPACIÓN EN LOS BARRIOS.</t>
  </si>
  <si>
    <t xml:space="preserve">CONSTRUCCIÓN DE CANCHA USO MÚLTIPLE </t>
  </si>
  <si>
    <t>CONSTRUCCIÓN DE GRADERÍOS CON VISERA, EN CONSEJO PARROQUIAL SE APRUEBA EL CAMBIO DE OBRA A ENMALLADO DE DOS LADOS DE LA CANCHA</t>
  </si>
  <si>
    <t>CONSTRUCCIÓN ESCALINATA</t>
  </si>
  <si>
    <t>REMODELACIÓN CASA BARRIAL EXISTENTE</t>
  </si>
  <si>
    <t>CONSTRUCCIÓN CASA BARRIAL</t>
  </si>
  <si>
    <t>REUBICACIÓN DE CASA BARRIAL EXISTENTE</t>
  </si>
  <si>
    <t>READECUACIÓN INTEGRAL BATERÍAS SANITARIAS EXISTENTES</t>
  </si>
  <si>
    <t>CONSTRUCCIÓN CERRAMIENTO PREDIO CASA BARRIAL</t>
  </si>
  <si>
    <t>ARREGLO INTEGRAL CASA COMUNAL EXISTENTE</t>
  </si>
  <si>
    <t>ESPACIOS PÚBLICOS SEGUROS Y ATRACTIVOS, MANTENIMIENTO.</t>
  </si>
  <si>
    <t>CONTRUCCIÓN CERRAMIENTO MALLA ÁREA DEPORTIVA</t>
  </si>
  <si>
    <t>CONSTRUCCIÓN CASA COMUNAL, READECUACIÓN.</t>
  </si>
  <si>
    <t xml:space="preserve">BRANDING </t>
  </si>
  <si>
    <t>PAPELERÍA POP</t>
  </si>
  <si>
    <t>TRANSMISIONES EN VIVO</t>
  </si>
  <si>
    <t xml:space="preserve">CABLEADO ESTRUCTURADO </t>
  </si>
  <si>
    <t>CONSULTORIA PDOT</t>
  </si>
  <si>
    <t>EXTINTORES COLISEO</t>
  </si>
  <si>
    <t>CAMARAS DE VIGILANCIA</t>
  </si>
  <si>
    <t>ADQUISICION UNIFORMES</t>
  </si>
  <si>
    <t>Valor Actividad</t>
  </si>
  <si>
    <t>Entidades Del Presupuesto General Del Estado</t>
  </si>
  <si>
    <t xml:space="preserve">Costos Judiciales
</t>
  </si>
  <si>
    <t>Energía Eléctrica</t>
  </si>
  <si>
    <t>DIA DE LA MUJER</t>
  </si>
  <si>
    <t>DIA DE LA MADRE</t>
  </si>
  <si>
    <t>JORNADA DE LA NO VIOLENCIA</t>
  </si>
  <si>
    <t>FINADOS</t>
  </si>
  <si>
    <t xml:space="preserve">ARREGLO DEL PASAJE ENTRE LA CALLE LIZARDO GARCÍA Y CALLE A </t>
  </si>
  <si>
    <t>ADOQUINADO Y BORDILLOS CALLE ARTURO CORONEL HASTA LA FABÍAN JARAMILLO.</t>
  </si>
  <si>
    <t xml:space="preserve">Materiales De Oficina </t>
  </si>
  <si>
    <t>FIN DE AÑO</t>
  </si>
  <si>
    <t>NAVIDAD</t>
  </si>
  <si>
    <t>Honorarios Por Contratos Civiles De Servicios.</t>
  </si>
  <si>
    <t>Capacitación Para La Ciudadania En General</t>
  </si>
  <si>
    <t>Materinales de Oficina</t>
  </si>
  <si>
    <t>Materiales Didacticos</t>
  </si>
  <si>
    <t>Gastos Para Situaciones De Emergencia</t>
  </si>
  <si>
    <t>7.1.0.01</t>
  </si>
  <si>
    <t>Salario Unificado</t>
  </si>
  <si>
    <t>Proyecto: 6.-</t>
  </si>
  <si>
    <t>Espectaculos Sociales y Culturales</t>
  </si>
  <si>
    <t>De Urbanización Y Embellecimiento</t>
  </si>
  <si>
    <t>7.5.05.99</t>
  </si>
  <si>
    <t>En Obras De Líneas, Redes e Instalaciones.</t>
  </si>
  <si>
    <t>Edición, Impresión, Reprodución.</t>
  </si>
  <si>
    <t>SEGURIDAD</t>
  </si>
  <si>
    <t>Equipos, Sistemas, Y  Paquetes Informáticos.</t>
  </si>
  <si>
    <t>7.3.14.11</t>
  </si>
  <si>
    <t>Partes Y Repuestos</t>
  </si>
  <si>
    <t>Tasas Generales</t>
  </si>
  <si>
    <t>Capacitaciones para el maneo de reciduos y reciclaje</t>
  </si>
  <si>
    <t>TABABELA</t>
  </si>
  <si>
    <t>REUNICONES CON LA COMUNIDAD.</t>
  </si>
  <si>
    <t>Equipos, Sistemas Y Paquetes Informáticos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</si>
</sst>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(&quot;$&quot;\ * #,##0.00_);_(&quot;$&quot;\ * \(#,##0.00\);_(&quot;$&quot;\ 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0"/>
      <name val="Times New Roman"/>
      <family val="1"/>
    </font>
    <font>
      <sz val="8"/>
      <color theme="0"/>
      <name val="Times New Roman"/>
      <family val="1"/>
    </font>
    <font>
      <sz val="10"/>
      <name val="Arial"/>
      <family val="2"/>
    </font>
    <font>
      <sz val="8"/>
      <color theme="1"/>
      <name val="Times New Roman"/>
      <family val="1"/>
    </font>
    <font>
      <sz val="10"/>
      <color rgb="FFC00000"/>
      <name val="Times New Roman"/>
      <family val="1"/>
    </font>
    <font>
      <sz val="6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8"/>
      <color theme="0"/>
      <name val="Times New Roman"/>
      <family val="1"/>
    </font>
    <font>
      <b/>
      <sz val="20"/>
      <color theme="0"/>
      <name val="Times New Roman"/>
      <family val="1"/>
    </font>
    <font>
      <sz val="8"/>
      <color rgb="FF000000"/>
      <name val="Times New Roman"/>
      <family val="1"/>
    </font>
    <font>
      <sz val="6"/>
      <color rgb="FF000000"/>
      <name val="Times New Roman"/>
      <family val="1"/>
    </font>
    <font>
      <sz val="7"/>
      <color theme="0"/>
      <name val="Times New Roman"/>
      <family val="1"/>
    </font>
    <font>
      <sz val="11"/>
      <color rgb="FF00000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theme="0"/>
      <name val="Times New Roman"/>
      <family val="1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</cellStyleXfs>
  <cellXfs count="328">
    <xf numFmtId="0" fontId="0" fillId="0" borderId="0" xfId="0"/>
    <xf numFmtId="0" fontId="2" fillId="0" borderId="0" xfId="0" applyFont="1"/>
    <xf numFmtId="0" fontId="2" fillId="0" borderId="3" xfId="0" applyFont="1" applyBorder="1"/>
    <xf numFmtId="44" fontId="3" fillId="6" borderId="3" xfId="2" applyFont="1" applyFill="1" applyBorder="1" applyAlignment="1">
      <alignment horizontal="center" vertical="center"/>
    </xf>
    <xf numFmtId="164" fontId="3" fillId="6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6" borderId="3" xfId="0" applyFont="1" applyFill="1" applyBorder="1" applyAlignment="1">
      <alignment horizontal="center" vertical="center"/>
    </xf>
    <xf numFmtId="44" fontId="3" fillId="6" borderId="3" xfId="2" applyFont="1" applyFill="1" applyBorder="1" applyAlignment="1">
      <alignment vertical="center" wrapText="1"/>
    </xf>
    <xf numFmtId="44" fontId="2" fillId="0" borderId="3" xfId="2" applyFont="1" applyBorder="1" applyAlignment="1">
      <alignment horizontal="center" vertical="center"/>
    </xf>
    <xf numFmtId="0" fontId="5" fillId="5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5" fillId="9" borderId="3" xfId="0" applyFont="1" applyFill="1" applyBorder="1" applyAlignment="1">
      <alignment wrapText="1"/>
    </xf>
    <xf numFmtId="0" fontId="4" fillId="5" borderId="3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44" fontId="7" fillId="8" borderId="7" xfId="2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5" fillId="5" borderId="3" xfId="0" applyFont="1" applyFill="1" applyBorder="1" applyAlignment="1">
      <alignment vertical="center" wrapText="1"/>
    </xf>
    <xf numFmtId="44" fontId="7" fillId="8" borderId="3" xfId="2" applyFont="1" applyFill="1" applyBorder="1" applyAlignment="1">
      <alignment horizontal="center" vertical="center" wrapText="1"/>
    </xf>
    <xf numFmtId="14" fontId="7" fillId="0" borderId="3" xfId="0" applyNumberFormat="1" applyFont="1" applyBorder="1" applyAlignment="1">
      <alignment vertical="center" wrapText="1"/>
    </xf>
    <xf numFmtId="14" fontId="7" fillId="0" borderId="14" xfId="0" applyNumberFormat="1" applyFont="1" applyBorder="1" applyAlignment="1">
      <alignment vertical="center" wrapText="1"/>
    </xf>
    <xf numFmtId="44" fontId="17" fillId="8" borderId="3" xfId="2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vertical="center" wrapText="1"/>
    </xf>
    <xf numFmtId="14" fontId="7" fillId="0" borderId="7" xfId="0" applyNumberFormat="1" applyFont="1" applyBorder="1" applyAlignment="1">
      <alignment vertical="center" wrapText="1"/>
    </xf>
    <xf numFmtId="14" fontId="7" fillId="0" borderId="16" xfId="0" applyNumberFormat="1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3" xfId="0" applyFont="1" applyBorder="1" applyAlignment="1">
      <alignment wrapText="1"/>
    </xf>
    <xf numFmtId="44" fontId="18" fillId="0" borderId="3" xfId="2" applyFont="1" applyBorder="1" applyAlignment="1">
      <alignment wrapText="1"/>
    </xf>
    <xf numFmtId="14" fontId="18" fillId="0" borderId="3" xfId="0" applyNumberFormat="1" applyFont="1" applyBorder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44" fontId="3" fillId="6" borderId="3" xfId="2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0" fillId="11" borderId="3" xfId="0" applyFont="1" applyFill="1" applyBorder="1" applyAlignment="1">
      <alignment horizontal="left" vertical="center" wrapText="1"/>
    </xf>
    <xf numFmtId="0" fontId="20" fillId="10" borderId="3" xfId="0" applyFont="1" applyFill="1" applyBorder="1" applyAlignment="1">
      <alignment horizontal="center" vertical="center"/>
    </xf>
    <xf numFmtId="0" fontId="10" fillId="11" borderId="3" xfId="0" applyFont="1" applyFill="1" applyBorder="1" applyAlignment="1">
      <alignment horizontal="left" vertical="center" wrapText="1"/>
    </xf>
    <xf numFmtId="0" fontId="20" fillId="11" borderId="3" xfId="0" applyFont="1" applyFill="1" applyBorder="1" applyAlignment="1">
      <alignment vertical="center" wrapText="1"/>
    </xf>
    <xf numFmtId="0" fontId="20" fillId="11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20" fillId="11" borderId="3" xfId="0" applyFont="1" applyFill="1" applyBorder="1" applyAlignment="1">
      <alignment horizontal="left" vertical="center"/>
    </xf>
    <xf numFmtId="0" fontId="20" fillId="11" borderId="3" xfId="0" applyFont="1" applyFill="1" applyBorder="1" applyAlignment="1">
      <alignment horizontal="center" vertical="center"/>
    </xf>
    <xf numFmtId="0" fontId="20" fillId="10" borderId="3" xfId="0" applyFont="1" applyFill="1" applyBorder="1" applyAlignment="1">
      <alignment horizontal="center" vertical="center" wrapText="1"/>
    </xf>
    <xf numFmtId="44" fontId="3" fillId="3" borderId="4" xfId="2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20" fillId="11" borderId="3" xfId="0" applyFont="1" applyFill="1" applyBorder="1" applyAlignment="1">
      <alignment vertical="center"/>
    </xf>
    <xf numFmtId="0" fontId="10" fillId="11" borderId="3" xfId="0" applyFont="1" applyFill="1" applyBorder="1" applyAlignment="1">
      <alignment vertical="center" wrapText="1"/>
    </xf>
    <xf numFmtId="0" fontId="20" fillId="0" borderId="3" xfId="3" applyFont="1" applyBorder="1" applyAlignment="1">
      <alignment horizontal="center" vertical="center"/>
    </xf>
    <xf numFmtId="44" fontId="2" fillId="3" borderId="3" xfId="2" applyFont="1" applyFill="1" applyBorder="1" applyAlignment="1">
      <alignment horizontal="right"/>
    </xf>
    <xf numFmtId="0" fontId="17" fillId="0" borderId="3" xfId="3" applyFont="1" applyBorder="1" applyAlignment="1">
      <alignment horizontal="center" vertical="center"/>
    </xf>
    <xf numFmtId="0" fontId="3" fillId="0" borderId="26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44" fontId="3" fillId="0" borderId="9" xfId="2" applyFont="1" applyFill="1" applyBorder="1" applyAlignment="1">
      <alignment horizontal="center" vertical="center"/>
    </xf>
    <xf numFmtId="44" fontId="3" fillId="0" borderId="27" xfId="2" applyFont="1" applyFill="1" applyBorder="1" applyAlignment="1">
      <alignment horizontal="center" vertical="center"/>
    </xf>
    <xf numFmtId="44" fontId="3" fillId="0" borderId="26" xfId="2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44" fontId="2" fillId="0" borderId="3" xfId="2" applyFont="1" applyFill="1" applyBorder="1" applyAlignment="1">
      <alignment vertical="center"/>
    </xf>
    <xf numFmtId="44" fontId="2" fillId="0" borderId="3" xfId="2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44" fontId="3" fillId="3" borderId="5" xfId="2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4" fontId="2" fillId="0" borderId="3" xfId="2" applyFont="1" applyBorder="1" applyAlignment="1">
      <alignment horizontal="right"/>
    </xf>
    <xf numFmtId="0" fontId="17" fillId="3" borderId="3" xfId="0" applyFont="1" applyFill="1" applyBorder="1" applyAlignment="1">
      <alignment horizontal="center" vertical="center"/>
    </xf>
    <xf numFmtId="44" fontId="17" fillId="3" borderId="3" xfId="2" applyFont="1" applyFill="1" applyBorder="1" applyAlignment="1">
      <alignment horizontal="right" vertical="center"/>
    </xf>
    <xf numFmtId="44" fontId="10" fillId="3" borderId="3" xfId="2" applyFont="1" applyFill="1" applyBorder="1" applyAlignment="1">
      <alignment horizontal="left" vertical="center"/>
    </xf>
    <xf numFmtId="44" fontId="2" fillId="0" borderId="3" xfId="2" applyFont="1" applyBorder="1" applyAlignment="1">
      <alignment horizontal="right" vertical="center"/>
    </xf>
    <xf numFmtId="44" fontId="2" fillId="0" borderId="3" xfId="2" applyFont="1" applyBorder="1" applyAlignment="1">
      <alignment vertical="center" wrapText="1"/>
    </xf>
    <xf numFmtId="44" fontId="17" fillId="0" borderId="3" xfId="2" applyFont="1" applyBorder="1" applyAlignment="1">
      <alignment vertical="center"/>
    </xf>
    <xf numFmtId="44" fontId="17" fillId="3" borderId="3" xfId="2" applyFont="1" applyFill="1" applyBorder="1" applyAlignment="1">
      <alignment horizontal="center" vertical="center"/>
    </xf>
    <xf numFmtId="44" fontId="17" fillId="0" borderId="3" xfId="2" applyFont="1" applyBorder="1" applyAlignment="1">
      <alignment horizontal="center" vertical="center"/>
    </xf>
    <xf numFmtId="44" fontId="17" fillId="3" borderId="3" xfId="2" applyFont="1" applyFill="1" applyBorder="1" applyAlignment="1">
      <alignment horizontal="left" vertical="center"/>
    </xf>
    <xf numFmtId="44" fontId="3" fillId="0" borderId="5" xfId="2" applyFont="1" applyFill="1" applyBorder="1" applyAlignment="1">
      <alignment horizontal="center" vertical="center"/>
    </xf>
    <xf numFmtId="44" fontId="3" fillId="0" borderId="6" xfId="2" applyFont="1" applyFill="1" applyBorder="1" applyAlignment="1">
      <alignment horizontal="center" vertical="center"/>
    </xf>
    <xf numFmtId="44" fontId="3" fillId="0" borderId="4" xfId="2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4" fontId="3" fillId="0" borderId="2" xfId="2" applyFont="1" applyFill="1" applyBorder="1" applyAlignment="1">
      <alignment horizontal="center" vertical="center"/>
    </xf>
    <xf numFmtId="44" fontId="3" fillId="0" borderId="25" xfId="2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44" fontId="3" fillId="0" borderId="0" xfId="2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2" fillId="0" borderId="8" xfId="0" applyFont="1" applyBorder="1"/>
    <xf numFmtId="44" fontId="3" fillId="0" borderId="3" xfId="2" applyFont="1" applyFill="1" applyBorder="1" applyAlignment="1">
      <alignment horizontal="center" vertical="center"/>
    </xf>
    <xf numFmtId="44" fontId="3" fillId="0" borderId="5" xfId="2" applyFont="1" applyFill="1" applyBorder="1" applyAlignment="1">
      <alignment vertical="center" wrapText="1"/>
    </xf>
    <xf numFmtId="44" fontId="3" fillId="0" borderId="3" xfId="2" applyFont="1" applyFill="1" applyBorder="1" applyAlignment="1">
      <alignment horizontal="left" vertical="center"/>
    </xf>
    <xf numFmtId="44" fontId="3" fillId="0" borderId="4" xfId="2" applyFont="1" applyFill="1" applyBorder="1" applyAlignment="1">
      <alignment horizontal="left" vertical="center"/>
    </xf>
    <xf numFmtId="44" fontId="3" fillId="0" borderId="5" xfId="2" applyFont="1" applyFill="1" applyBorder="1" applyAlignment="1">
      <alignment horizontal="left" vertical="center"/>
    </xf>
    <xf numFmtId="43" fontId="8" fillId="0" borderId="3" xfId="1" applyFont="1" applyFill="1" applyBorder="1" applyAlignment="1">
      <alignment vertical="center"/>
    </xf>
    <xf numFmtId="44" fontId="2" fillId="0" borderId="3" xfId="2" applyFont="1" applyBorder="1" applyAlignment="1">
      <alignment horizontal="left" vertical="center" wrapText="1"/>
    </xf>
    <xf numFmtId="44" fontId="2" fillId="0" borderId="3" xfId="2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17" fillId="0" borderId="4" xfId="3" applyFont="1" applyBorder="1" applyAlignment="1">
      <alignment horizontal="center" vertical="center"/>
    </xf>
    <xf numFmtId="44" fontId="2" fillId="0" borderId="6" xfId="2" applyFont="1" applyBorder="1" applyAlignment="1">
      <alignment horizontal="right" vertical="center"/>
    </xf>
    <xf numFmtId="0" fontId="2" fillId="0" borderId="7" xfId="0" applyFont="1" applyBorder="1"/>
    <xf numFmtId="0" fontId="2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4" fontId="2" fillId="0" borderId="6" xfId="2" applyFont="1" applyBorder="1" applyAlignment="1">
      <alignment horizontal="right"/>
    </xf>
    <xf numFmtId="0" fontId="20" fillId="11" borderId="4" xfId="0" applyFont="1" applyFill="1" applyBorder="1" applyAlignment="1">
      <alignment vertical="center" wrapText="1"/>
    </xf>
    <xf numFmtId="0" fontId="20" fillId="10" borderId="4" xfId="0" applyFont="1" applyFill="1" applyBorder="1" applyAlignment="1">
      <alignment horizontal="center" vertical="center" wrapText="1"/>
    </xf>
    <xf numFmtId="0" fontId="2" fillId="0" borderId="4" xfId="0" applyFont="1" applyBorder="1"/>
    <xf numFmtId="44" fontId="3" fillId="6" borderId="4" xfId="2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0" fillId="11" borderId="4" xfId="0" applyFont="1" applyFill="1" applyBorder="1" applyAlignment="1">
      <alignment vertical="center"/>
    </xf>
    <xf numFmtId="0" fontId="20" fillId="11" borderId="4" xfId="0" applyFont="1" applyFill="1" applyBorder="1" applyAlignment="1">
      <alignment horizontal="center" vertical="center"/>
    </xf>
    <xf numFmtId="0" fontId="20" fillId="11" borderId="4" xfId="0" applyFont="1" applyFill="1" applyBorder="1" applyAlignment="1">
      <alignment horizontal="left" vertical="center" wrapText="1"/>
    </xf>
    <xf numFmtId="164" fontId="3" fillId="6" borderId="4" xfId="0" applyNumberFormat="1" applyFont="1" applyFill="1" applyBorder="1" applyAlignment="1">
      <alignment horizontal="center" vertical="center"/>
    </xf>
    <xf numFmtId="0" fontId="20" fillId="11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4" fontId="2" fillId="0" borderId="4" xfId="2" applyFont="1" applyBorder="1" applyAlignment="1">
      <alignment horizontal="right" vertical="center"/>
    </xf>
    <xf numFmtId="0" fontId="20" fillId="11" borderId="4" xfId="0" applyFont="1" applyFill="1" applyBorder="1" applyAlignment="1">
      <alignment horizontal="left" vertical="center"/>
    </xf>
    <xf numFmtId="44" fontId="3" fillId="6" borderId="4" xfId="2" applyFont="1" applyFill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20" fillId="10" borderId="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44" fontId="3" fillId="6" borderId="6" xfId="2" applyFont="1" applyFill="1" applyBorder="1" applyAlignment="1">
      <alignment horizontal="center" vertical="center"/>
    </xf>
    <xf numFmtId="0" fontId="19" fillId="0" borderId="3" xfId="0" applyFont="1" applyBorder="1" applyAlignment="1">
      <alignment vertical="center" wrapText="1"/>
    </xf>
    <xf numFmtId="0" fontId="19" fillId="12" borderId="3" xfId="0" applyFont="1" applyFill="1" applyBorder="1" applyAlignment="1">
      <alignment vertical="center" wrapText="1"/>
    </xf>
    <xf numFmtId="0" fontId="19" fillId="0" borderId="3" xfId="0" applyFont="1" applyBorder="1" applyAlignment="1">
      <alignment horizontal="justify" vertical="center"/>
    </xf>
    <xf numFmtId="44" fontId="0" fillId="11" borderId="3" xfId="2" applyFont="1" applyFill="1" applyBorder="1"/>
    <xf numFmtId="44" fontId="20" fillId="10" borderId="8" xfId="2" applyFont="1" applyFill="1" applyBorder="1" applyAlignment="1">
      <alignment horizontal="center" vertical="center" wrapText="1"/>
    </xf>
    <xf numFmtId="44" fontId="20" fillId="10" borderId="3" xfId="2" applyFont="1" applyFill="1" applyBorder="1" applyAlignment="1">
      <alignment horizontal="center" vertical="center"/>
    </xf>
    <xf numFmtId="44" fontId="0" fillId="0" borderId="3" xfId="2" applyFont="1" applyBorder="1"/>
    <xf numFmtId="44" fontId="0" fillId="0" borderId="0" xfId="2" applyFont="1"/>
    <xf numFmtId="44" fontId="20" fillId="10" borderId="3" xfId="2" applyFont="1" applyFill="1" applyBorder="1" applyAlignment="1">
      <alignment horizontal="center" vertical="center" wrapText="1"/>
    </xf>
    <xf numFmtId="0" fontId="17" fillId="3" borderId="2" xfId="3" applyFont="1" applyFill="1" applyBorder="1" applyAlignment="1">
      <alignment horizontal="left" vertical="center"/>
    </xf>
    <xf numFmtId="0" fontId="17" fillId="3" borderId="25" xfId="3" applyFont="1" applyFill="1" applyBorder="1" applyAlignment="1">
      <alignment horizontal="left" vertical="center"/>
    </xf>
    <xf numFmtId="44" fontId="23" fillId="11" borderId="3" xfId="2" applyFont="1" applyFill="1" applyBorder="1"/>
    <xf numFmtId="0" fontId="17" fillId="0" borderId="5" xfId="3" applyFont="1" applyBorder="1" applyAlignment="1">
      <alignment horizontal="center" vertical="center"/>
    </xf>
    <xf numFmtId="44" fontId="2" fillId="0" borderId="4" xfId="2" applyFont="1" applyBorder="1" applyAlignment="1">
      <alignment horizontal="center" vertical="center"/>
    </xf>
    <xf numFmtId="0" fontId="2" fillId="0" borderId="6" xfId="0" applyFont="1" applyBorder="1"/>
    <xf numFmtId="0" fontId="17" fillId="3" borderId="0" xfId="3" applyFont="1" applyFill="1" applyAlignment="1">
      <alignment horizontal="center" vertical="center"/>
    </xf>
    <xf numFmtId="0" fontId="22" fillId="0" borderId="7" xfId="0" applyFont="1" applyBorder="1" applyAlignment="1">
      <alignment vertical="center" wrapText="1"/>
    </xf>
    <xf numFmtId="44" fontId="0" fillId="0" borderId="7" xfId="2" applyFont="1" applyBorder="1"/>
    <xf numFmtId="44" fontId="0" fillId="0" borderId="0" xfId="0" applyNumberFormat="1"/>
    <xf numFmtId="44" fontId="2" fillId="0" borderId="29" xfId="2" applyFont="1" applyFill="1" applyBorder="1" applyAlignment="1">
      <alignment horizontal="right" vertical="center"/>
    </xf>
    <xf numFmtId="44" fontId="7" fillId="8" borderId="7" xfId="2" applyFont="1" applyFill="1" applyBorder="1" applyAlignment="1">
      <alignment horizontal="center" vertical="center" wrapText="1"/>
    </xf>
    <xf numFmtId="44" fontId="7" fillId="8" borderId="15" xfId="2" applyFont="1" applyFill="1" applyBorder="1" applyAlignment="1">
      <alignment horizontal="center" vertical="center" wrapText="1"/>
    </xf>
    <xf numFmtId="44" fontId="7" fillId="8" borderId="8" xfId="2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4" fontId="7" fillId="0" borderId="16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14" fontId="7" fillId="0" borderId="17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5" fillId="5" borderId="3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20" fillId="11" borderId="3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/>
    </xf>
    <xf numFmtId="0" fontId="17" fillId="0" borderId="3" xfId="3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left" vertical="center"/>
    </xf>
    <xf numFmtId="44" fontId="3" fillId="2" borderId="3" xfId="2" applyFont="1" applyFill="1" applyBorder="1" applyAlignment="1">
      <alignment horizontal="center" vertical="center"/>
    </xf>
    <xf numFmtId="44" fontId="17" fillId="3" borderId="3" xfId="2" applyFont="1" applyFill="1" applyBorder="1" applyAlignment="1">
      <alignment horizontal="left" vertical="center" wrapText="1"/>
    </xf>
    <xf numFmtId="44" fontId="10" fillId="11" borderId="3" xfId="2" applyFont="1" applyFill="1" applyBorder="1" applyAlignment="1">
      <alignment horizontal="left" vertical="center" wrapText="1"/>
    </xf>
    <xf numFmtId="0" fontId="20" fillId="11" borderId="3" xfId="0" applyFont="1" applyFill="1" applyBorder="1" applyAlignment="1">
      <alignment horizontal="center" vertical="center"/>
    </xf>
    <xf numFmtId="44" fontId="3" fillId="6" borderId="3" xfId="2" applyFont="1" applyFill="1" applyBorder="1" applyAlignment="1">
      <alignment horizontal="center" vertical="center"/>
    </xf>
    <xf numFmtId="44" fontId="20" fillId="11" borderId="3" xfId="2" applyFont="1" applyFill="1" applyBorder="1" applyAlignment="1">
      <alignment vertical="center" wrapText="1"/>
    </xf>
    <xf numFmtId="44" fontId="10" fillId="11" borderId="3" xfId="2" applyFont="1" applyFill="1" applyBorder="1" applyAlignment="1">
      <alignment vertical="center" wrapText="1"/>
    </xf>
    <xf numFmtId="0" fontId="20" fillId="11" borderId="3" xfId="0" applyFont="1" applyFill="1" applyBorder="1" applyAlignment="1">
      <alignment vertical="center" wrapText="1"/>
    </xf>
    <xf numFmtId="44" fontId="17" fillId="0" borderId="3" xfId="2" applyFont="1" applyBorder="1" applyAlignment="1">
      <alignment horizontal="left" vertical="center" wrapText="1"/>
    </xf>
    <xf numFmtId="44" fontId="17" fillId="0" borderId="3" xfId="2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0" fillId="11" borderId="3" xfId="0" applyFont="1" applyFill="1" applyBorder="1" applyAlignment="1">
      <alignment vertical="center"/>
    </xf>
    <xf numFmtId="0" fontId="20" fillId="1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10" fillId="11" borderId="3" xfId="0" applyFont="1" applyFill="1" applyBorder="1" applyAlignment="1">
      <alignment vertical="center" wrapText="1"/>
    </xf>
    <xf numFmtId="0" fontId="17" fillId="0" borderId="3" xfId="3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7" fillId="3" borderId="4" xfId="3" applyFont="1" applyFill="1" applyBorder="1" applyAlignment="1">
      <alignment horizontal="center" vertical="center"/>
    </xf>
    <xf numFmtId="0" fontId="17" fillId="3" borderId="6" xfId="3" applyFont="1" applyFill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0" fontId="17" fillId="0" borderId="25" xfId="3" applyFont="1" applyBorder="1" applyAlignment="1">
      <alignment horizontal="center" vertical="center"/>
    </xf>
    <xf numFmtId="0" fontId="17" fillId="0" borderId="28" xfId="3" applyFont="1" applyBorder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17" fillId="0" borderId="29" xfId="3" applyFont="1" applyBorder="1" applyAlignment="1">
      <alignment horizontal="center" vertical="center"/>
    </xf>
    <xf numFmtId="0" fontId="17" fillId="0" borderId="26" xfId="3" applyFont="1" applyBorder="1" applyAlignment="1">
      <alignment horizontal="center" vertical="center"/>
    </xf>
    <xf numFmtId="0" fontId="17" fillId="0" borderId="9" xfId="3" applyFont="1" applyBorder="1" applyAlignment="1">
      <alignment horizontal="center" vertical="center"/>
    </xf>
    <xf numFmtId="0" fontId="17" fillId="0" borderId="27" xfId="3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0" fillId="11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10" fillId="11" borderId="3" xfId="0" applyFont="1" applyFill="1" applyBorder="1" applyAlignment="1">
      <alignment horizontal="left" vertical="center" wrapText="1"/>
    </xf>
    <xf numFmtId="0" fontId="20" fillId="11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/>
    </xf>
    <xf numFmtId="0" fontId="17" fillId="3" borderId="3" xfId="3" applyFont="1" applyFill="1" applyBorder="1" applyAlignment="1">
      <alignment horizontal="left" vertical="center"/>
    </xf>
    <xf numFmtId="0" fontId="21" fillId="0" borderId="3" xfId="0" applyFont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/>
    </xf>
    <xf numFmtId="0" fontId="20" fillId="10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/>
    </xf>
    <xf numFmtId="44" fontId="3" fillId="0" borderId="3" xfId="2" applyFont="1" applyFill="1" applyBorder="1" applyAlignment="1">
      <alignment horizontal="left" vertical="center"/>
    </xf>
    <xf numFmtId="44" fontId="2" fillId="0" borderId="1" xfId="2" applyFont="1" applyBorder="1" applyAlignment="1">
      <alignment horizontal="center" vertical="center"/>
    </xf>
    <xf numFmtId="44" fontId="2" fillId="0" borderId="2" xfId="2" applyFont="1" applyBorder="1" applyAlignment="1">
      <alignment horizontal="center" vertical="center"/>
    </xf>
    <xf numFmtId="44" fontId="2" fillId="0" borderId="25" xfId="2" applyFont="1" applyBorder="1" applyAlignment="1">
      <alignment horizontal="center" vertical="center"/>
    </xf>
    <xf numFmtId="44" fontId="2" fillId="0" borderId="28" xfId="2" applyFont="1" applyBorder="1" applyAlignment="1">
      <alignment horizontal="center" vertical="center"/>
    </xf>
    <xf numFmtId="44" fontId="2" fillId="0" borderId="0" xfId="2" applyFont="1" applyBorder="1" applyAlignment="1">
      <alignment horizontal="center" vertical="center"/>
    </xf>
    <xf numFmtId="44" fontId="2" fillId="0" borderId="29" xfId="2" applyFont="1" applyBorder="1" applyAlignment="1">
      <alignment horizontal="center" vertical="center"/>
    </xf>
    <xf numFmtId="44" fontId="2" fillId="0" borderId="26" xfId="2" applyFont="1" applyBorder="1" applyAlignment="1">
      <alignment horizontal="center" vertical="center"/>
    </xf>
    <xf numFmtId="44" fontId="2" fillId="0" borderId="9" xfId="2" applyFont="1" applyBorder="1" applyAlignment="1">
      <alignment horizontal="center" vertical="center"/>
    </xf>
    <xf numFmtId="44" fontId="2" fillId="0" borderId="27" xfId="2" applyFont="1" applyBorder="1" applyAlignment="1">
      <alignment horizontal="center" vertical="center"/>
    </xf>
    <xf numFmtId="44" fontId="2" fillId="0" borderId="4" xfId="2" applyFont="1" applyBorder="1" applyAlignment="1">
      <alignment horizontal="center" vertical="center"/>
    </xf>
    <xf numFmtId="44" fontId="2" fillId="0" borderId="5" xfId="2" applyFont="1" applyBorder="1" applyAlignment="1">
      <alignment horizontal="center" vertical="center"/>
    </xf>
    <xf numFmtId="44" fontId="2" fillId="0" borderId="6" xfId="2" applyFont="1" applyBorder="1" applyAlignment="1">
      <alignment horizontal="center" vertical="center"/>
    </xf>
    <xf numFmtId="44" fontId="17" fillId="0" borderId="4" xfId="2" applyFont="1" applyBorder="1" applyAlignment="1">
      <alignment horizontal="center" vertical="center"/>
    </xf>
    <xf numFmtId="44" fontId="17" fillId="0" borderId="5" xfId="2" applyFont="1" applyBorder="1" applyAlignment="1">
      <alignment horizontal="center" vertical="center"/>
    </xf>
    <xf numFmtId="44" fontId="17" fillId="0" borderId="6" xfId="2" applyFont="1" applyBorder="1" applyAlignment="1">
      <alignment horizontal="center" vertical="center"/>
    </xf>
    <xf numFmtId="44" fontId="2" fillId="0" borderId="3" xfId="2" applyFont="1" applyBorder="1" applyAlignment="1">
      <alignment horizontal="left" vertical="center"/>
    </xf>
    <xf numFmtId="44" fontId="2" fillId="0" borderId="3" xfId="2" applyFont="1" applyBorder="1" applyAlignment="1">
      <alignment horizontal="left" vertical="center" wrapText="1"/>
    </xf>
    <xf numFmtId="44" fontId="17" fillId="3" borderId="3" xfId="2" applyFont="1" applyFill="1" applyBorder="1" applyAlignment="1">
      <alignment horizontal="left" vertical="center"/>
    </xf>
    <xf numFmtId="44" fontId="20" fillId="11" borderId="3" xfId="2" applyFont="1" applyFill="1" applyBorder="1" applyAlignment="1">
      <alignment horizontal="left" vertical="center" wrapText="1"/>
    </xf>
    <xf numFmtId="0" fontId="20" fillId="11" borderId="4" xfId="0" applyFont="1" applyFill="1" applyBorder="1" applyAlignment="1">
      <alignment horizontal="left" vertical="center"/>
    </xf>
    <xf numFmtId="0" fontId="20" fillId="11" borderId="5" xfId="0" applyFont="1" applyFill="1" applyBorder="1" applyAlignment="1">
      <alignment horizontal="left" vertical="center"/>
    </xf>
    <xf numFmtId="0" fontId="20" fillId="11" borderId="6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17" fillId="3" borderId="4" xfId="3" applyFont="1" applyFill="1" applyBorder="1" applyAlignment="1">
      <alignment horizontal="left" vertical="center"/>
    </xf>
    <xf numFmtId="0" fontId="17" fillId="3" borderId="6" xfId="3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center"/>
    </xf>
    <xf numFmtId="0" fontId="17" fillId="3" borderId="0" xfId="3" applyFont="1" applyFill="1" applyAlignment="1">
      <alignment horizontal="center" vertical="center" wrapText="1"/>
    </xf>
    <xf numFmtId="0" fontId="17" fillId="3" borderId="0" xfId="3" applyFont="1" applyFill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/Desktop/GAD%20CONOCOTO/ARCHIVOS%20GAD%20CONOCOTO/PRESUPUESTO,%20POA%202024/MATRIZ%20POA%202024%20.xlsx" TargetMode="External"/><Relationship Id="rId1" Type="http://schemas.openxmlformats.org/officeDocument/2006/relationships/externalLinkPath" Target="/Users/User/Desktop/GAD%20CONOCOTO/ARCHIVOS%20GAD%20CONOCOTO/PRESUPUESTO,%20POA%202024/MATRIZ%20POA%202024%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/Desktop/PRESUPUESTO%20AJUSTADO%202024.xls" TargetMode="External"/><Relationship Id="rId1" Type="http://schemas.openxmlformats.org/officeDocument/2006/relationships/externalLinkPath" Target="/Users/User/Desktop/PRESUPUESTO%20AJUSTADO%20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e"/>
      <sheetName val="ODS"/>
      <sheetName val="PND"/>
      <sheetName val="Competencias"/>
      <sheetName val="Acta Constitución"/>
      <sheetName val="PDOT"/>
      <sheetName val="Priorización de Proyectos"/>
      <sheetName val="ESTRUCTURA ORGÁNICA"/>
      <sheetName val="Programación"/>
      <sheetName val="POA 2024"/>
      <sheetName val="Alcance"/>
      <sheetName val="BPA"/>
      <sheetName val="GAP-Post- Covid"/>
      <sheetName val="Deporte- Recreación"/>
      <sheetName val="Cult- Identidad"/>
      <sheetName val="CFC"/>
      <sheetName val="Reactivación Económica"/>
      <sheetName val="Vialid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B4" t="str">
            <v>ODS</v>
          </cell>
          <cell r="C4" t="str">
            <v>Obj. PND</v>
          </cell>
          <cell r="E4" t="str">
            <v>Competencia</v>
          </cell>
          <cell r="F4" t="str">
            <v>GAD-PARROQUIAL-RURAL</v>
          </cell>
        </row>
        <row r="6">
          <cell r="B6"/>
          <cell r="C6"/>
        </row>
        <row r="18">
          <cell r="B18" t="str">
            <v>ODS 11: Ciudades y comunidades sostenibles</v>
          </cell>
          <cell r="C18">
            <v>15</v>
          </cell>
        </row>
        <row r="22">
          <cell r="B22" t="str">
            <v xml:space="preserve">ODS6: Agua limpia y saniamiento </v>
          </cell>
          <cell r="C22">
            <v>13</v>
          </cell>
        </row>
        <row r="26">
          <cell r="B26" t="str">
            <v>ODS 11: Ciudades y comunidades sostenibles</v>
          </cell>
          <cell r="C26">
            <v>9</v>
          </cell>
        </row>
      </sheetData>
      <sheetData sheetId="5" refreshError="1">
        <row r="8">
          <cell r="F8" t="str">
            <v>4. Realizar campaña de sensibilización en la esterilización, vacunación, cuidado integral de mascotas y ordenanzas municipales.</v>
          </cell>
        </row>
        <row r="14">
          <cell r="F14" t="str">
            <v>6. Capacitar al Comité de Gestión de Riesgos y Seguridad para fortalecer su gestión.</v>
          </cell>
        </row>
        <row r="25">
          <cell r="F25" t="str">
            <v>7. Gestionar con la banca pública y privada para lograr financiamientos para la reactivación de las actividades económicas.</v>
          </cell>
        </row>
        <row r="34">
          <cell r="F34" t="str">
            <v>3. Capacitar y sensibilizar a la población de: Prevención de consumo de alcohol, tabaco, y otras sustancias estupefacientes. b) Prevención de violencia.</v>
          </cell>
        </row>
        <row r="44">
          <cell r="F44" t="str">
            <v>4. Coordinar con la Policía Nacional acciones para el combate de consumo de sustancias nocivas para la salud pública</v>
          </cell>
        </row>
        <row r="55">
          <cell r="F55" t="str">
            <v>4. Coordinar y gestionar con MINEDUC, CNT y empresas privadas la dotación de conectividad para la educación virtual en unidades educativas y ampliación de cobertura en barrios que no disponen del servicio.</v>
          </cell>
        </row>
        <row r="69">
          <cell r="F69" t="str">
            <v xml:space="preserve">6. Gestionar con el GAD Cantonal procesos de legalización de barrios </v>
          </cell>
        </row>
        <row r="75">
          <cell r="F75" t="str">
            <v>6. Gestionar con el GAD Cantonal la construcción del nuevo cementerio.</v>
          </cell>
        </row>
      </sheetData>
      <sheetData sheetId="6" refreshError="1">
        <row r="4">
          <cell r="B4" t="str">
            <v>Bio-físico</v>
          </cell>
        </row>
        <row r="8">
          <cell r="B8" t="str">
            <v>Socio Cultural</v>
          </cell>
        </row>
        <row r="9">
          <cell r="B9" t="str">
            <v>Atención y protección a la población vulnerable y frente a la COVID 19 como derecho a un hábitat seguro y saludable</v>
          </cell>
        </row>
        <row r="10">
          <cell r="B10" t="str">
            <v>Fomento al deporte y recreación en la parroquia</v>
          </cell>
        </row>
        <row r="14">
          <cell r="B14" t="str">
            <v>Económico-Productivo</v>
          </cell>
        </row>
        <row r="15">
          <cell r="B15" t="str">
            <v xml:space="preserve">Centro de Desarrollo Económico y Comunitario para el apoyo a la producción, emprendimiento y gestión de negocios </v>
          </cell>
        </row>
        <row r="19">
          <cell r="B19" t="str">
            <v>Movilidad- Energía y Conectividad</v>
          </cell>
        </row>
        <row r="20">
          <cell r="B20" t="str">
            <v>Sistema vial seguro, señalizado y limpio</v>
          </cell>
        </row>
        <row r="24">
          <cell r="B24" t="str">
            <v>Fortalecimiento Institucional-Participación ciudadana</v>
          </cell>
        </row>
        <row r="25">
          <cell r="B25" t="str">
            <v>Parroquia incluyente y participativa</v>
          </cell>
        </row>
        <row r="26">
          <cell r="B26" t="str">
            <v>Diseño e Implementación del Sistema de Gestión Institucional</v>
          </cell>
        </row>
      </sheetData>
      <sheetData sheetId="7" refreshError="1"/>
      <sheetData sheetId="8" refreshError="1">
        <row r="3">
          <cell r="K3" t="str">
            <v>Meta</v>
          </cell>
          <cell r="L3" t="str">
            <v>Indicador Base</v>
          </cell>
          <cell r="N3" t="str">
            <v>Medio
Verificación</v>
          </cell>
        </row>
        <row r="6">
          <cell r="I6" t="str">
            <v>GAD -PR-C 1 BF 2</v>
          </cell>
          <cell r="J6" t="str">
            <v xml:space="preserve">Conocoto verde y población protegida </v>
          </cell>
          <cell r="K6" t="str">
            <v xml:space="preserve">Se ha incrementado en 15 % el uso de BPA en la población </v>
          </cell>
          <cell r="L6" t="str">
            <v xml:space="preserve">% de población con prácticas amigables con el ambiente </v>
          </cell>
          <cell r="N6" t="str">
            <v>Hoja de ruta de intervenciòn
Fotografias</v>
          </cell>
        </row>
        <row r="9">
          <cell r="K9" t="str">
            <v>El 30% de la población vulnerable atendida frente a la COVID 19</v>
          </cell>
          <cell r="L9" t="str">
            <v>% de satisfacción del servicio de salud</v>
          </cell>
        </row>
        <row r="15">
          <cell r="I15" t="str">
            <v>GAD -PR-C 2 SC 5</v>
          </cell>
          <cell r="J15" t="str">
            <v>Fomento al deporte y recreación en la parroquia</v>
          </cell>
          <cell r="K15" t="str">
            <v>Un vacacional anual, 4 vacacionales realizados al 2024</v>
          </cell>
          <cell r="N15" t="str">
            <v>Convenio con el GAD-P-P
Plan de Capacitación
Convenios de vinculación comunitario con instituciones de educación superior</v>
          </cell>
        </row>
        <row r="16">
          <cell r="I16" t="str">
            <v>GAD -PR-C 2 SC 7</v>
          </cell>
          <cell r="J16" t="str">
            <v>Fomento a la cultura, arte y tradiciones de la parroquia</v>
          </cell>
          <cell r="K16" t="str">
            <v>100% integración cultural y parroquialización
2 actividades de fomento a la cultura anuales, 8 al 2024</v>
          </cell>
          <cell r="L16" t="str">
            <v>El 95% de los pobladores percibe una mejora en la seguridad de sus barrios al 2024</v>
          </cell>
          <cell r="N16" t="str">
            <v>Agenda Civica
Agenda cultural y de identidad
TDR</v>
          </cell>
        </row>
        <row r="18">
          <cell r="I18" t="str">
            <v>GAD -PR-C 3 EP 10</v>
          </cell>
          <cell r="J18" t="str">
            <v xml:space="preserve">Centro de Desarrollo Económico y Comunitario para el apoyo a la producción, emprendimiento y gestión de negocios </v>
          </cell>
          <cell r="K18" t="str">
            <v>Un Centro de Desarrollo Económico funcionando como eje de reactivación económica en la parroquia al 2024.</v>
          </cell>
          <cell r="L18" t="str">
            <v>% de incremento de empleos formales</v>
          </cell>
          <cell r="N18" t="str">
            <v>Proyecto
Plan de Contingencia
Convenio de cooperación</v>
          </cell>
        </row>
        <row r="21">
          <cell r="J21" t="str">
            <v>Reactivación económica - productiva de negocios POST COVID 19</v>
          </cell>
          <cell r="K21" t="str">
            <v>160 negocios que se afectaron por la COVID 19 se han reactivado al 2024</v>
          </cell>
          <cell r="L21" t="str">
            <v>Número de emprendimientos creados</v>
          </cell>
          <cell r="N21" t="str">
            <v>TDR-s
Informe Motivado
Expediente Proceso de contrataciòn</v>
          </cell>
        </row>
        <row r="24">
          <cell r="J24" t="str">
            <v>Sistema vial seguro, señalizado y limpio</v>
          </cell>
          <cell r="K24" t="str">
            <v xml:space="preserve">Ejecución presupuestaria
80% mapeo y priorización de vías
Dos paradas de buses intervenidas 
El 10% gestión de nuevas rutas
Tres talleres de sensibilización de educación vial incluida capacitación a conductores de transporte público
Desarrollo de estudios para el sistema de transferencia de pasajeros y 50% prefactibilidad del sistema vial de salida
2 mingas anuales </v>
          </cell>
          <cell r="L24" t="str">
            <v>El 90% de la infraestructura vial está en buenas condiciones al 2024</v>
          </cell>
          <cell r="N24" t="str">
            <v>Convenio de interinstitucionales
TDR
Cronograma Gantt</v>
          </cell>
        </row>
        <row r="26">
          <cell r="I26" t="str">
            <v>GAD -PR-C 4 AH-MEC 15</v>
          </cell>
          <cell r="J26" t="str">
            <v>Espacios públicos seguros y atractivos con infraestructura y equipamiento.</v>
          </cell>
          <cell r="K26" t="str">
            <v>60% de espacios públicos y patrimoniales mejorados al 2024</v>
          </cell>
          <cell r="L26" t="str">
            <v>% de barrios legalizados</v>
          </cell>
          <cell r="N26" t="str">
            <v>Convenios de concurrencia
TDR
Cronograma Gantt</v>
          </cell>
        </row>
        <row r="28">
          <cell r="I28" t="str">
            <v>GAD -PR-C 5 FI-PC 16</v>
          </cell>
          <cell r="J28" t="str">
            <v>Parroquia incluyente y participativa</v>
          </cell>
          <cell r="K28" t="str">
            <v>200 personas capacitadas al 2024</v>
          </cell>
          <cell r="L28" t="str">
            <v>Nivel de percepción ciudadana</v>
          </cell>
          <cell r="N28" t="str">
            <v>Convenios de servicios sociales
Carta acuerdo
Modelo de gestión de la cartera de servicios</v>
          </cell>
        </row>
        <row r="34">
          <cell r="I34" t="str">
            <v>GAD -PR-C 5 FI-PC 18</v>
          </cell>
          <cell r="J34" t="str">
            <v>Diseño e Implementación del Sistema de Gestión Institucional</v>
          </cell>
          <cell r="K34" t="str">
            <v>Sistema de información parroquial funcionando al 2024</v>
          </cell>
          <cell r="N34" t="str">
            <v xml:space="preserve">Contratos de personal
Matriz de seguimiento POA
Organigrama Estructural-Procesos
</v>
          </cell>
        </row>
        <row r="35">
          <cell r="I35" t="str">
            <v>GAD -PR-C 5 FI-PC 19</v>
          </cell>
          <cell r="J35" t="str">
            <v xml:space="preserve">Diseño e Implementación del Pacto Parroquial de responsabilidad social corporativo y cooperativo. </v>
          </cell>
          <cell r="K35" t="str">
            <v xml:space="preserve">1 acuerdo anual, 4 acuerdos firmados al finalizar el 2024.
Mancomunidad del Valle De Los Chillos funcionando al 2024
</v>
          </cell>
          <cell r="N35" t="str">
            <v>Acuerdos interinstitucionales
Actas de reuniones</v>
          </cell>
        </row>
      </sheetData>
      <sheetData sheetId="9" refreshError="1"/>
      <sheetData sheetId="10" refreshError="1">
        <row r="4">
          <cell r="D4" t="str">
            <v>Formación en BPA</v>
          </cell>
        </row>
        <row r="19">
          <cell r="D19" t="str">
            <v>Convenios con el MIES</v>
          </cell>
        </row>
        <row r="34">
          <cell r="D34" t="str">
            <v>Masificación del deporte y recreación</v>
          </cell>
        </row>
        <row r="57">
          <cell r="D57" t="str">
            <v>Promoción Socio-cultural</v>
          </cell>
        </row>
        <row r="69">
          <cell r="D69" t="str">
            <v>Sostenibilidad Ambiental / Conciencia ciudadana</v>
          </cell>
        </row>
        <row r="79">
          <cell r="D79" t="str">
            <v>Sensibilizacion- transversalizada con derechos</v>
          </cell>
        </row>
        <row r="98">
          <cell r="D98" t="str">
            <v>Pre - inversiòn</v>
          </cell>
        </row>
        <row r="115">
          <cell r="D115" t="str">
            <v>RR-HH unidad Planificación- Participación Ciudadana</v>
          </cell>
        </row>
        <row r="127">
          <cell r="D127" t="str">
            <v>RR-HH unidad Administrativa</v>
          </cell>
        </row>
        <row r="152">
          <cell r="D152" t="str">
            <v>Alianza Pública-privada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pF606"/>
    </sheetNames>
    <sheetDataSet>
      <sheetData sheetId="0">
        <row r="18">
          <cell r="C18" t="str">
            <v>7.3.02.05</v>
          </cell>
          <cell r="D18" t="str">
            <v>Espectáculos Culturales Y Sociales</v>
          </cell>
        </row>
        <row r="19">
          <cell r="C19" t="str">
            <v>7.3.14.03</v>
          </cell>
          <cell r="D19" t="str">
            <v>Mobiliarios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opLeftCell="A4" workbookViewId="0">
      <selection activeCell="B5" sqref="B5:B7"/>
    </sheetView>
  </sheetViews>
  <sheetFormatPr baseColWidth="10" defaultColWidth="10.85546875" defaultRowHeight="41.45" customHeight="1" x14ac:dyDescent="0.25"/>
  <cols>
    <col min="1" max="1" width="15.140625" style="21" customWidth="1"/>
    <col min="2" max="2" width="7.5703125" style="35" customWidth="1"/>
    <col min="3" max="4" width="0" style="21" hidden="1" customWidth="1"/>
    <col min="5" max="5" width="38.140625" style="21" customWidth="1"/>
    <col min="6" max="6" width="19.85546875" style="21" customWidth="1"/>
    <col min="7" max="7" width="3.5703125" style="21" customWidth="1"/>
    <col min="8" max="8" width="14.85546875" style="21" customWidth="1"/>
    <col min="9" max="9" width="28.28515625" style="21" customWidth="1"/>
    <col min="10" max="10" width="27.28515625" style="21" customWidth="1"/>
    <col min="11" max="11" width="21.42578125" style="21" customWidth="1"/>
    <col min="12" max="12" width="14.140625" style="21" customWidth="1"/>
    <col min="13" max="14" width="19" style="21" customWidth="1"/>
    <col min="15" max="16384" width="10.85546875" style="21"/>
  </cols>
  <sheetData>
    <row r="1" spans="1:16" ht="41.45" customHeight="1" x14ac:dyDescent="0.25">
      <c r="A1" s="210" t="s">
        <v>137</v>
      </c>
      <c r="B1" s="211"/>
      <c r="C1" s="211"/>
      <c r="D1" s="211"/>
      <c r="E1" s="211"/>
      <c r="F1" s="212" t="s">
        <v>138</v>
      </c>
      <c r="G1" s="212"/>
      <c r="H1" s="212"/>
      <c r="I1" s="212"/>
      <c r="J1" s="212"/>
      <c r="K1" s="212"/>
      <c r="L1" s="212"/>
      <c r="M1" s="212"/>
      <c r="N1" s="212"/>
      <c r="O1" s="212"/>
      <c r="P1" s="213"/>
    </row>
    <row r="2" spans="1:16" ht="41.45" customHeight="1" x14ac:dyDescent="0.25">
      <c r="A2" s="214" t="s">
        <v>139</v>
      </c>
      <c r="B2" s="215"/>
      <c r="C2" s="215" t="s">
        <v>140</v>
      </c>
      <c r="D2" s="215"/>
      <c r="E2" s="215"/>
      <c r="F2" s="216" t="s">
        <v>141</v>
      </c>
      <c r="G2" s="216" t="s">
        <v>0</v>
      </c>
      <c r="H2" s="216"/>
      <c r="I2" s="216"/>
      <c r="J2" s="217" t="s">
        <v>15</v>
      </c>
      <c r="K2" s="217" t="s">
        <v>16</v>
      </c>
      <c r="L2" s="17" t="s">
        <v>2</v>
      </c>
      <c r="M2" s="220" t="s">
        <v>17</v>
      </c>
      <c r="N2" s="217" t="s">
        <v>142</v>
      </c>
      <c r="O2" s="216" t="s">
        <v>143</v>
      </c>
      <c r="P2" s="223"/>
    </row>
    <row r="3" spans="1:16" ht="41.45" customHeight="1" x14ac:dyDescent="0.25">
      <c r="A3" s="197" t="s">
        <v>144</v>
      </c>
      <c r="B3" s="224" t="s">
        <v>145</v>
      </c>
      <c r="C3" s="224" t="s">
        <v>146</v>
      </c>
      <c r="D3" s="224" t="s">
        <v>147</v>
      </c>
      <c r="E3" s="224" t="s">
        <v>148</v>
      </c>
      <c r="F3" s="216"/>
      <c r="G3" s="179" t="s">
        <v>144</v>
      </c>
      <c r="H3" s="179" t="s">
        <v>149</v>
      </c>
      <c r="I3" s="179" t="s">
        <v>150</v>
      </c>
      <c r="J3" s="218"/>
      <c r="K3" s="218"/>
      <c r="L3" s="225" t="s">
        <v>3</v>
      </c>
      <c r="M3" s="221"/>
      <c r="N3" s="218"/>
      <c r="O3" s="217" t="s">
        <v>151</v>
      </c>
      <c r="P3" s="227" t="s">
        <v>152</v>
      </c>
    </row>
    <row r="4" spans="1:16" ht="41.45" customHeight="1" x14ac:dyDescent="0.25">
      <c r="A4" s="197"/>
      <c r="B4" s="224"/>
      <c r="C4" s="224"/>
      <c r="D4" s="224"/>
      <c r="E4" s="224"/>
      <c r="F4" s="216"/>
      <c r="G4" s="179"/>
      <c r="H4" s="179"/>
      <c r="I4" s="179"/>
      <c r="J4" s="219"/>
      <c r="K4" s="219"/>
      <c r="L4" s="226"/>
      <c r="M4" s="222"/>
      <c r="N4" s="219"/>
      <c r="O4" s="219"/>
      <c r="P4" s="228"/>
    </row>
    <row r="5" spans="1:16" ht="41.45" customHeight="1" x14ac:dyDescent="0.25">
      <c r="A5" s="209" t="str">
        <f>'[1]Acta Constitución'!B26</f>
        <v>ODS 11: Ciudades y comunidades sostenibles</v>
      </c>
      <c r="B5" s="198">
        <f>'[1]Acta Constitución'!C26</f>
        <v>9</v>
      </c>
      <c r="C5" s="170"/>
      <c r="D5" s="170" t="s">
        <v>153</v>
      </c>
      <c r="E5" s="196" t="s">
        <v>154</v>
      </c>
      <c r="F5" s="178" t="s">
        <v>155</v>
      </c>
      <c r="G5" s="179">
        <v>1</v>
      </c>
      <c r="H5" s="180" t="s">
        <v>20</v>
      </c>
      <c r="I5" s="178" t="s">
        <v>19</v>
      </c>
      <c r="J5" s="160" t="str">
        <f>'[1]Priorización de Proyectos'!B4</f>
        <v>Bio-físico</v>
      </c>
      <c r="K5" s="160" t="str">
        <f>[1]PDOT!F8</f>
        <v>4. Realizar campaña de sensibilización en la esterilización, vacunación, cuidado integral de mascotas y ordenanzas municipales.</v>
      </c>
      <c r="L5" s="154"/>
      <c r="M5" s="201" t="s">
        <v>18</v>
      </c>
      <c r="N5" s="160" t="s">
        <v>156</v>
      </c>
      <c r="O5" s="163"/>
      <c r="P5" s="166"/>
    </row>
    <row r="6" spans="1:16" ht="41.45" customHeight="1" x14ac:dyDescent="0.25">
      <c r="A6" s="209"/>
      <c r="B6" s="198"/>
      <c r="C6" s="170"/>
      <c r="D6" s="170"/>
      <c r="E6" s="196"/>
      <c r="F6" s="178"/>
      <c r="G6" s="179"/>
      <c r="H6" s="180"/>
      <c r="I6" s="178"/>
      <c r="J6" s="161"/>
      <c r="K6" s="161"/>
      <c r="L6" s="155"/>
      <c r="M6" s="207"/>
      <c r="N6" s="161"/>
      <c r="O6" s="164"/>
      <c r="P6" s="167"/>
    </row>
    <row r="7" spans="1:16" ht="41.45" customHeight="1" x14ac:dyDescent="0.25">
      <c r="A7" s="209"/>
      <c r="B7" s="198"/>
      <c r="C7" s="170"/>
      <c r="D7" s="170"/>
      <c r="E7" s="196"/>
      <c r="F7" s="178"/>
      <c r="G7" s="179"/>
      <c r="H7" s="180"/>
      <c r="I7" s="178"/>
      <c r="J7" s="162"/>
      <c r="K7" s="162"/>
      <c r="L7" s="156"/>
      <c r="M7" s="202"/>
      <c r="N7" s="162"/>
      <c r="O7" s="165"/>
      <c r="P7" s="168"/>
    </row>
    <row r="8" spans="1:16" ht="41.45" customHeight="1" x14ac:dyDescent="0.25">
      <c r="A8" s="203" t="str">
        <f>'[1]Acta Constitución'!B18</f>
        <v>ODS 11: Ciudades y comunidades sostenibles</v>
      </c>
      <c r="B8" s="186">
        <f>'[1]Acta Constitución'!C18</f>
        <v>15</v>
      </c>
      <c r="C8" s="170" t="s">
        <v>157</v>
      </c>
      <c r="D8" s="170"/>
      <c r="E8" s="196" t="s">
        <v>158</v>
      </c>
      <c r="F8" s="178" t="s">
        <v>159</v>
      </c>
      <c r="G8" s="179">
        <v>2</v>
      </c>
      <c r="H8" s="180" t="s">
        <v>27</v>
      </c>
      <c r="I8" s="178" t="s">
        <v>26</v>
      </c>
      <c r="J8" s="160" t="str">
        <f>'[1]Priorización de Proyectos'!B8</f>
        <v>Socio Cultural</v>
      </c>
      <c r="K8" s="160" t="str">
        <f>[1]PDOT!F34</f>
        <v>3. Capacitar y sensibilizar a la población de: Prevención de consumo de alcohol, tabaco, y otras sustancias estupefacientes. b) Prevención de violencia.</v>
      </c>
      <c r="L8" s="154"/>
      <c r="M8" s="157" t="s">
        <v>160</v>
      </c>
      <c r="N8" s="160" t="s">
        <v>161</v>
      </c>
      <c r="O8" s="163"/>
      <c r="P8" s="166"/>
    </row>
    <row r="9" spans="1:16" ht="41.45" customHeight="1" x14ac:dyDescent="0.25">
      <c r="A9" s="204"/>
      <c r="B9" s="187"/>
      <c r="C9" s="170"/>
      <c r="D9" s="170"/>
      <c r="E9" s="196"/>
      <c r="F9" s="178"/>
      <c r="G9" s="179"/>
      <c r="H9" s="180"/>
      <c r="I9" s="178"/>
      <c r="J9" s="161"/>
      <c r="K9" s="161"/>
      <c r="L9" s="155"/>
      <c r="M9" s="158"/>
      <c r="N9" s="161"/>
      <c r="O9" s="164"/>
      <c r="P9" s="167"/>
    </row>
    <row r="10" spans="1:16" ht="41.45" customHeight="1" x14ac:dyDescent="0.25">
      <c r="A10" s="204"/>
      <c r="B10" s="187"/>
      <c r="C10" s="170"/>
      <c r="D10" s="170"/>
      <c r="E10" s="196"/>
      <c r="F10" s="178"/>
      <c r="G10" s="179"/>
      <c r="H10" s="180"/>
      <c r="I10" s="178"/>
      <c r="J10" s="161"/>
      <c r="K10" s="161"/>
      <c r="L10" s="155"/>
      <c r="M10" s="158"/>
      <c r="N10" s="161"/>
      <c r="O10" s="164"/>
      <c r="P10" s="167"/>
    </row>
    <row r="11" spans="1:16" ht="41.45" customHeight="1" x14ac:dyDescent="0.25">
      <c r="A11" s="204"/>
      <c r="B11" s="187"/>
      <c r="C11" s="170"/>
      <c r="D11" s="170"/>
      <c r="E11" s="196"/>
      <c r="F11" s="178"/>
      <c r="G11" s="179"/>
      <c r="H11" s="180"/>
      <c r="I11" s="178"/>
      <c r="J11" s="161"/>
      <c r="K11" s="161"/>
      <c r="L11" s="155"/>
      <c r="M11" s="158"/>
      <c r="N11" s="161"/>
      <c r="O11" s="164"/>
      <c r="P11" s="167"/>
    </row>
    <row r="12" spans="1:16" ht="41.45" customHeight="1" x14ac:dyDescent="0.25">
      <c r="A12" s="204"/>
      <c r="B12" s="187"/>
      <c r="C12" s="170"/>
      <c r="D12" s="170"/>
      <c r="E12" s="196"/>
      <c r="F12" s="178"/>
      <c r="G12" s="179"/>
      <c r="H12" s="180"/>
      <c r="I12" s="178"/>
      <c r="J12" s="161"/>
      <c r="K12" s="161"/>
      <c r="L12" s="155"/>
      <c r="M12" s="158"/>
      <c r="N12" s="161"/>
      <c r="O12" s="164"/>
      <c r="P12" s="167"/>
    </row>
    <row r="13" spans="1:16" ht="41.45" customHeight="1" x14ac:dyDescent="0.25">
      <c r="A13" s="204"/>
      <c r="B13" s="187"/>
      <c r="C13" s="170"/>
      <c r="D13" s="170"/>
      <c r="E13" s="196"/>
      <c r="F13" s="178"/>
      <c r="G13" s="179"/>
      <c r="H13" s="180"/>
      <c r="I13" s="178"/>
      <c r="J13" s="162"/>
      <c r="K13" s="161"/>
      <c r="L13" s="156"/>
      <c r="M13" s="159"/>
      <c r="N13" s="162"/>
      <c r="O13" s="165"/>
      <c r="P13" s="168"/>
    </row>
    <row r="14" spans="1:16" ht="41.45" customHeight="1" x14ac:dyDescent="0.25">
      <c r="A14" s="205"/>
      <c r="B14" s="206"/>
      <c r="C14" s="170"/>
      <c r="D14" s="170"/>
      <c r="E14" s="196"/>
      <c r="F14" s="178"/>
      <c r="G14" s="19">
        <v>3</v>
      </c>
      <c r="H14" s="22" t="s">
        <v>58</v>
      </c>
      <c r="I14" s="11" t="s">
        <v>56</v>
      </c>
      <c r="J14" s="5" t="str">
        <f>'[1]Priorización de Proyectos'!B9</f>
        <v>Atención y protección a la población vulnerable y frente a la COVID 19 como derecho a un hábitat seguro y saludable</v>
      </c>
      <c r="K14" s="162"/>
      <c r="L14" s="23"/>
      <c r="M14" s="12" t="s">
        <v>25</v>
      </c>
      <c r="N14" s="160" t="s">
        <v>162</v>
      </c>
      <c r="O14" s="24"/>
      <c r="P14" s="25"/>
    </row>
    <row r="15" spans="1:16" ht="41.45" customHeight="1" x14ac:dyDescent="0.25">
      <c r="A15" s="203" t="str">
        <f>'[1]Acta Constitución'!B22</f>
        <v xml:space="preserve">ODS6: Agua limpia y saniamiento </v>
      </c>
      <c r="B15" s="186">
        <f>'[1]Acta Constitución'!C22</f>
        <v>13</v>
      </c>
      <c r="C15" s="208"/>
      <c r="D15" s="196" t="s">
        <v>163</v>
      </c>
      <c r="E15" s="175" t="s">
        <v>164</v>
      </c>
      <c r="F15" s="178" t="s">
        <v>165</v>
      </c>
      <c r="G15" s="179">
        <v>4</v>
      </c>
      <c r="H15" s="180" t="s">
        <v>62</v>
      </c>
      <c r="I15" s="178" t="s">
        <v>61</v>
      </c>
      <c r="J15" s="160" t="str">
        <f>'[1]Priorización de Proyectos'!B10</f>
        <v>Fomento al deporte y recreación en la parroquia</v>
      </c>
      <c r="K15" s="160" t="str">
        <f>[1]PDOT!F44</f>
        <v>4. Coordinar con la Policía Nacional acciones para el combate de consumo de sustancias nocivas para la salud pública</v>
      </c>
      <c r="L15" s="154"/>
      <c r="M15" s="201" t="s">
        <v>60</v>
      </c>
      <c r="N15" s="161"/>
      <c r="O15" s="163"/>
      <c r="P15" s="166"/>
    </row>
    <row r="16" spans="1:16" ht="41.45" customHeight="1" x14ac:dyDescent="0.25">
      <c r="A16" s="205"/>
      <c r="B16" s="206"/>
      <c r="C16" s="208"/>
      <c r="D16" s="196"/>
      <c r="E16" s="200"/>
      <c r="F16" s="178"/>
      <c r="G16" s="179"/>
      <c r="H16" s="180"/>
      <c r="I16" s="178"/>
      <c r="J16" s="162"/>
      <c r="K16" s="162"/>
      <c r="L16" s="156"/>
      <c r="M16" s="202"/>
      <c r="N16" s="162"/>
      <c r="O16" s="193"/>
      <c r="P16" s="169"/>
    </row>
    <row r="17" spans="1:16" ht="41.45" customHeight="1" x14ac:dyDescent="0.25">
      <c r="A17" s="197">
        <f>'[1]Acta Constitución'!B6</f>
        <v>0</v>
      </c>
      <c r="B17" s="198">
        <f>'[1]Acta Constitución'!C6</f>
        <v>0</v>
      </c>
      <c r="C17" s="199" t="s">
        <v>166</v>
      </c>
      <c r="D17" s="199"/>
      <c r="E17" s="175" t="s">
        <v>167</v>
      </c>
      <c r="F17" s="178" t="s">
        <v>168</v>
      </c>
      <c r="G17" s="179">
        <v>5</v>
      </c>
      <c r="H17" s="180" t="s">
        <v>67</v>
      </c>
      <c r="I17" s="178" t="s">
        <v>66</v>
      </c>
      <c r="J17" s="160" t="str">
        <f>'[1]Priorización de Proyectos'!B14</f>
        <v>Económico-Productivo</v>
      </c>
      <c r="K17" s="160" t="str">
        <f>[1]PDOT!F14</f>
        <v>6. Capacitar al Comité de Gestión de Riesgos y Seguridad para fortalecer su gestión.</v>
      </c>
      <c r="L17" s="154"/>
      <c r="M17" s="157" t="s">
        <v>65</v>
      </c>
      <c r="N17" s="160" t="s">
        <v>169</v>
      </c>
      <c r="O17" s="163"/>
      <c r="P17" s="166"/>
    </row>
    <row r="18" spans="1:16" ht="41.45" customHeight="1" x14ac:dyDescent="0.25">
      <c r="A18" s="197"/>
      <c r="B18" s="198"/>
      <c r="C18" s="199"/>
      <c r="D18" s="199"/>
      <c r="E18" s="176"/>
      <c r="F18" s="178"/>
      <c r="G18" s="179"/>
      <c r="H18" s="180"/>
      <c r="I18" s="178"/>
      <c r="J18" s="161"/>
      <c r="K18" s="161"/>
      <c r="L18" s="155"/>
      <c r="M18" s="158"/>
      <c r="N18" s="161"/>
      <c r="O18" s="164"/>
      <c r="P18" s="167"/>
    </row>
    <row r="19" spans="1:16" ht="41.45" customHeight="1" x14ac:dyDescent="0.25">
      <c r="A19" s="197"/>
      <c r="B19" s="198"/>
      <c r="C19" s="199"/>
      <c r="D19" s="199"/>
      <c r="E19" s="176"/>
      <c r="F19" s="178"/>
      <c r="G19" s="179"/>
      <c r="H19" s="180"/>
      <c r="I19" s="178"/>
      <c r="J19" s="162"/>
      <c r="K19" s="162"/>
      <c r="L19" s="156"/>
      <c r="M19" s="159"/>
      <c r="N19" s="161"/>
      <c r="O19" s="165"/>
      <c r="P19" s="168"/>
    </row>
    <row r="20" spans="1:16" ht="41.45" customHeight="1" x14ac:dyDescent="0.25">
      <c r="A20" s="197"/>
      <c r="B20" s="198"/>
      <c r="C20" s="199"/>
      <c r="D20" s="199"/>
      <c r="E20" s="176"/>
      <c r="F20" s="178"/>
      <c r="G20" s="179">
        <v>6</v>
      </c>
      <c r="H20" s="180" t="s">
        <v>85</v>
      </c>
      <c r="I20" s="178" t="s">
        <v>84</v>
      </c>
      <c r="J20" s="157" t="str">
        <f>'[1]Priorización de Proyectos'!B15</f>
        <v xml:space="preserve">Centro de Desarrollo Económico y Comunitario para el apoyo a la producción, emprendimiento y gestión de negocios </v>
      </c>
      <c r="K20" s="160" t="str">
        <f>[1]PDOT!F25</f>
        <v>7. Gestionar con la banca pública y privada para lograr financiamientos para la reactivación de las actividades económicas.</v>
      </c>
      <c r="L20" s="154"/>
      <c r="M20" s="157" t="s">
        <v>83</v>
      </c>
      <c r="N20" s="161"/>
      <c r="O20" s="163"/>
      <c r="P20" s="166"/>
    </row>
    <row r="21" spans="1:16" ht="41.45" customHeight="1" x14ac:dyDescent="0.25">
      <c r="A21" s="197"/>
      <c r="B21" s="198"/>
      <c r="C21" s="199"/>
      <c r="D21" s="199"/>
      <c r="E21" s="176"/>
      <c r="F21" s="178"/>
      <c r="G21" s="179"/>
      <c r="H21" s="180"/>
      <c r="I21" s="178"/>
      <c r="J21" s="158"/>
      <c r="K21" s="161"/>
      <c r="L21" s="155"/>
      <c r="M21" s="158"/>
      <c r="N21" s="161"/>
      <c r="O21" s="164"/>
      <c r="P21" s="167"/>
    </row>
    <row r="22" spans="1:16" ht="41.45" customHeight="1" x14ac:dyDescent="0.25">
      <c r="A22" s="197"/>
      <c r="B22" s="198"/>
      <c r="C22" s="199"/>
      <c r="D22" s="199"/>
      <c r="E22" s="200"/>
      <c r="F22" s="178"/>
      <c r="G22" s="179"/>
      <c r="H22" s="180"/>
      <c r="I22" s="178"/>
      <c r="J22" s="159"/>
      <c r="K22" s="162"/>
      <c r="L22" s="156"/>
      <c r="M22" s="159"/>
      <c r="N22" s="162"/>
      <c r="O22" s="165"/>
      <c r="P22" s="168"/>
    </row>
    <row r="23" spans="1:16" ht="41.45" customHeight="1" x14ac:dyDescent="0.25">
      <c r="A23" s="197"/>
      <c r="B23" s="198"/>
      <c r="C23" s="170" t="s">
        <v>170</v>
      </c>
      <c r="D23" s="170"/>
      <c r="E23" s="196" t="s">
        <v>171</v>
      </c>
      <c r="F23" s="178" t="s">
        <v>172</v>
      </c>
      <c r="G23" s="179">
        <v>7</v>
      </c>
      <c r="H23" s="180" t="s">
        <v>91</v>
      </c>
      <c r="I23" s="178" t="s">
        <v>90</v>
      </c>
      <c r="J23" s="157" t="str">
        <f>'[1]Priorización de Proyectos'!B19</f>
        <v>Movilidad- Energía y Conectividad</v>
      </c>
      <c r="K23" s="160" t="str">
        <f>[1]PDOT!F55</f>
        <v>4. Coordinar y gestionar con MINEDUC, CNT y empresas privadas la dotación de conectividad para la educación virtual en unidades educativas y ampliación de cobertura en barrios que no disponen del servicio.</v>
      </c>
      <c r="L23" s="154"/>
      <c r="M23" s="157" t="s">
        <v>89</v>
      </c>
      <c r="N23" s="160" t="s">
        <v>156</v>
      </c>
      <c r="O23" s="163"/>
      <c r="P23" s="166"/>
    </row>
    <row r="24" spans="1:16" ht="41.45" customHeight="1" x14ac:dyDescent="0.25">
      <c r="A24" s="197"/>
      <c r="B24" s="198"/>
      <c r="C24" s="170"/>
      <c r="D24" s="170"/>
      <c r="E24" s="196"/>
      <c r="F24" s="178"/>
      <c r="G24" s="179"/>
      <c r="H24" s="180"/>
      <c r="I24" s="178"/>
      <c r="J24" s="159"/>
      <c r="K24" s="162"/>
      <c r="L24" s="156"/>
      <c r="M24" s="159"/>
      <c r="N24" s="161"/>
      <c r="O24" s="193"/>
      <c r="P24" s="169"/>
    </row>
    <row r="25" spans="1:16" ht="41.45" customHeight="1" x14ac:dyDescent="0.25">
      <c r="A25" s="183" t="str">
        <f>'[1]Acta Constitución'!B4</f>
        <v>ODS</v>
      </c>
      <c r="B25" s="186" t="str">
        <f>'[1]Acta Constitución'!C4</f>
        <v>Obj. PND</v>
      </c>
      <c r="C25" s="189" t="s">
        <v>173</v>
      </c>
      <c r="D25" s="189"/>
      <c r="E25" s="190" t="s">
        <v>174</v>
      </c>
      <c r="F25" s="178" t="s">
        <v>175</v>
      </c>
      <c r="G25" s="179">
        <v>8</v>
      </c>
      <c r="H25" s="180" t="s">
        <v>103</v>
      </c>
      <c r="I25" s="178" t="s">
        <v>102</v>
      </c>
      <c r="J25" s="191" t="str">
        <f>'[1]Priorización de Proyectos'!B20</f>
        <v>Sistema vial seguro, señalizado y limpio</v>
      </c>
      <c r="K25" s="191" t="str">
        <f>[1]PDOT!F69</f>
        <v xml:space="preserve">6. Gestionar con el GAD Cantonal procesos de legalización de barrios </v>
      </c>
      <c r="L25" s="154"/>
      <c r="M25" s="194" t="s">
        <v>101</v>
      </c>
      <c r="N25" s="161"/>
      <c r="O25" s="163"/>
      <c r="P25" s="166"/>
    </row>
    <row r="26" spans="1:16" ht="41.45" customHeight="1" x14ac:dyDescent="0.25">
      <c r="A26" s="184"/>
      <c r="B26" s="187"/>
      <c r="C26" s="189"/>
      <c r="D26" s="189"/>
      <c r="E26" s="190"/>
      <c r="F26" s="178"/>
      <c r="G26" s="179"/>
      <c r="H26" s="180"/>
      <c r="I26" s="178"/>
      <c r="J26" s="192"/>
      <c r="K26" s="192"/>
      <c r="L26" s="156"/>
      <c r="M26" s="195"/>
      <c r="N26" s="162"/>
      <c r="O26" s="193"/>
      <c r="P26" s="169"/>
    </row>
    <row r="27" spans="1:16" ht="41.45" customHeight="1" x14ac:dyDescent="0.25">
      <c r="A27" s="184"/>
      <c r="B27" s="187"/>
      <c r="C27" s="170" t="s">
        <v>176</v>
      </c>
      <c r="D27" s="172"/>
      <c r="E27" s="175" t="str">
        <f>'[1]Acta Constitución'!E4:F4</f>
        <v>Competencia</v>
      </c>
      <c r="F27" s="178" t="s">
        <v>177</v>
      </c>
      <c r="G27" s="179">
        <v>9</v>
      </c>
      <c r="H27" s="180" t="s">
        <v>110</v>
      </c>
      <c r="I27" s="178" t="s">
        <v>109</v>
      </c>
      <c r="J27" s="160" t="str">
        <f>'[1]Priorización de Proyectos'!B24</f>
        <v>Fortalecimiento Institucional-Participación ciudadana</v>
      </c>
      <c r="K27" s="181" t="str">
        <f>[1]PDOT!F75</f>
        <v>6. Gestionar con el GAD Cantonal la construcción del nuevo cementerio.</v>
      </c>
      <c r="L27" s="154"/>
      <c r="M27" s="157" t="s">
        <v>108</v>
      </c>
      <c r="N27" s="160" t="s">
        <v>161</v>
      </c>
      <c r="O27" s="163"/>
      <c r="P27" s="166"/>
    </row>
    <row r="28" spans="1:16" ht="41.45" customHeight="1" x14ac:dyDescent="0.25">
      <c r="A28" s="184"/>
      <c r="B28" s="187"/>
      <c r="C28" s="170"/>
      <c r="D28" s="173"/>
      <c r="E28" s="176"/>
      <c r="F28" s="178"/>
      <c r="G28" s="179"/>
      <c r="H28" s="180"/>
      <c r="I28" s="178"/>
      <c r="J28" s="161"/>
      <c r="K28" s="182"/>
      <c r="L28" s="155"/>
      <c r="M28" s="158"/>
      <c r="N28" s="161"/>
      <c r="O28" s="164"/>
      <c r="P28" s="167"/>
    </row>
    <row r="29" spans="1:16" ht="41.45" customHeight="1" x14ac:dyDescent="0.25">
      <c r="A29" s="184"/>
      <c r="B29" s="187"/>
      <c r="C29" s="170"/>
      <c r="D29" s="173"/>
      <c r="E29" s="176"/>
      <c r="F29" s="178"/>
      <c r="G29" s="179"/>
      <c r="H29" s="180"/>
      <c r="I29" s="178"/>
      <c r="J29" s="161"/>
      <c r="K29" s="182"/>
      <c r="L29" s="155"/>
      <c r="M29" s="158"/>
      <c r="N29" s="161"/>
      <c r="O29" s="164"/>
      <c r="P29" s="167"/>
    </row>
    <row r="30" spans="1:16" ht="41.45" customHeight="1" x14ac:dyDescent="0.25">
      <c r="A30" s="184"/>
      <c r="B30" s="187"/>
      <c r="C30" s="170"/>
      <c r="D30" s="173"/>
      <c r="E30" s="176"/>
      <c r="F30" s="178"/>
      <c r="G30" s="179"/>
      <c r="H30" s="180"/>
      <c r="I30" s="178"/>
      <c r="J30" s="161"/>
      <c r="K30" s="182"/>
      <c r="L30" s="155"/>
      <c r="M30" s="158"/>
      <c r="N30" s="161"/>
      <c r="O30" s="164"/>
      <c r="P30" s="167"/>
    </row>
    <row r="31" spans="1:16" ht="41.45" customHeight="1" x14ac:dyDescent="0.25">
      <c r="A31" s="184"/>
      <c r="B31" s="187"/>
      <c r="C31" s="170"/>
      <c r="D31" s="173"/>
      <c r="E31" s="176"/>
      <c r="F31" s="178"/>
      <c r="G31" s="179"/>
      <c r="H31" s="180"/>
      <c r="I31" s="178"/>
      <c r="J31" s="161"/>
      <c r="K31" s="182"/>
      <c r="L31" s="155"/>
      <c r="M31" s="158"/>
      <c r="N31" s="161"/>
      <c r="O31" s="164"/>
      <c r="P31" s="167"/>
    </row>
    <row r="32" spans="1:16" ht="41.45" customHeight="1" x14ac:dyDescent="0.25">
      <c r="A32" s="184"/>
      <c r="B32" s="187"/>
      <c r="C32" s="170"/>
      <c r="D32" s="173"/>
      <c r="E32" s="176"/>
      <c r="F32" s="178"/>
      <c r="G32" s="179"/>
      <c r="H32" s="180"/>
      <c r="I32" s="178"/>
      <c r="J32" s="162"/>
      <c r="K32" s="182"/>
      <c r="L32" s="156"/>
      <c r="M32" s="159"/>
      <c r="N32" s="162"/>
      <c r="O32" s="165"/>
      <c r="P32" s="168"/>
    </row>
    <row r="33" spans="1:16" ht="41.45" customHeight="1" x14ac:dyDescent="0.25">
      <c r="A33" s="184"/>
      <c r="B33" s="187"/>
      <c r="C33" s="170"/>
      <c r="D33" s="173"/>
      <c r="E33" s="176"/>
      <c r="F33" s="11" t="s">
        <v>178</v>
      </c>
      <c r="G33" s="19">
        <v>10</v>
      </c>
      <c r="H33" s="22" t="s">
        <v>116</v>
      </c>
      <c r="I33" s="11" t="s">
        <v>115</v>
      </c>
      <c r="J33" s="5" t="str">
        <f>'[1]Priorización de Proyectos'!B25</f>
        <v>Parroquia incluyente y participativa</v>
      </c>
      <c r="K33" s="182"/>
      <c r="L33" s="26"/>
      <c r="M33" s="12" t="s">
        <v>114</v>
      </c>
      <c r="N33" s="160" t="s">
        <v>179</v>
      </c>
      <c r="O33" s="24"/>
      <c r="P33" s="25"/>
    </row>
    <row r="34" spans="1:16" ht="41.45" customHeight="1" thickBot="1" x14ac:dyDescent="0.3">
      <c r="A34" s="185"/>
      <c r="B34" s="188"/>
      <c r="C34" s="171"/>
      <c r="D34" s="174"/>
      <c r="E34" s="177"/>
      <c r="F34" s="13" t="s">
        <v>180</v>
      </c>
      <c r="G34" s="18">
        <v>11</v>
      </c>
      <c r="H34" s="27" t="s">
        <v>132</v>
      </c>
      <c r="I34" s="13" t="s">
        <v>131</v>
      </c>
      <c r="J34" s="14" t="str">
        <f>'[1]Priorización de Proyectos'!B26</f>
        <v>Diseño e Implementación del Sistema de Gestión Institucional</v>
      </c>
      <c r="K34" s="182"/>
      <c r="L34" s="20"/>
      <c r="M34" s="15" t="s">
        <v>130</v>
      </c>
      <c r="N34" s="161"/>
      <c r="O34" s="28"/>
      <c r="P34" s="29"/>
    </row>
    <row r="35" spans="1:16" ht="41.45" customHeight="1" x14ac:dyDescent="0.25">
      <c r="A35" s="30"/>
      <c r="B35" s="34"/>
      <c r="C35" s="30"/>
      <c r="D35" s="30"/>
      <c r="E35" s="30"/>
      <c r="F35" s="31"/>
      <c r="G35" s="16">
        <v>12</v>
      </c>
      <c r="H35" s="16"/>
      <c r="I35" s="16" t="s">
        <v>181</v>
      </c>
      <c r="J35" s="31"/>
      <c r="K35" s="31"/>
      <c r="L35" s="32"/>
      <c r="M35" s="31"/>
      <c r="N35" s="31"/>
      <c r="O35" s="33"/>
      <c r="P35" s="33"/>
    </row>
  </sheetData>
  <mergeCells count="135">
    <mergeCell ref="A1:E1"/>
    <mergeCell ref="F1:P1"/>
    <mergeCell ref="A2:B2"/>
    <mergeCell ref="C2:E2"/>
    <mergeCell ref="F2:F4"/>
    <mergeCell ref="G2:I2"/>
    <mergeCell ref="J2:J4"/>
    <mergeCell ref="K2:K4"/>
    <mergeCell ref="M2:M4"/>
    <mergeCell ref="N2:N4"/>
    <mergeCell ref="O2:P2"/>
    <mergeCell ref="A3:A4"/>
    <mergeCell ref="B3:B4"/>
    <mergeCell ref="C3:C4"/>
    <mergeCell ref="D3:D4"/>
    <mergeCell ref="E3:E4"/>
    <mergeCell ref="G3:G4"/>
    <mergeCell ref="H3:H4"/>
    <mergeCell ref="I3:I4"/>
    <mergeCell ref="L3:L4"/>
    <mergeCell ref="O3:O4"/>
    <mergeCell ref="P3:P4"/>
    <mergeCell ref="A5:A7"/>
    <mergeCell ref="B5:B7"/>
    <mergeCell ref="C5:C7"/>
    <mergeCell ref="D5:D7"/>
    <mergeCell ref="E5:E7"/>
    <mergeCell ref="F5:F7"/>
    <mergeCell ref="G5:G7"/>
    <mergeCell ref="H5:H7"/>
    <mergeCell ref="O5:O7"/>
    <mergeCell ref="P5:P7"/>
    <mergeCell ref="A8:A14"/>
    <mergeCell ref="B8:B14"/>
    <mergeCell ref="C8:D14"/>
    <mergeCell ref="E8:E14"/>
    <mergeCell ref="F8:F14"/>
    <mergeCell ref="G8:G13"/>
    <mergeCell ref="H8:H13"/>
    <mergeCell ref="I8:I13"/>
    <mergeCell ref="I5:I7"/>
    <mergeCell ref="J5:J7"/>
    <mergeCell ref="K5:K7"/>
    <mergeCell ref="L5:L7"/>
    <mergeCell ref="M5:M7"/>
    <mergeCell ref="N5:N7"/>
    <mergeCell ref="P8:P13"/>
    <mergeCell ref="N14:N16"/>
    <mergeCell ref="A15:A16"/>
    <mergeCell ref="B15:B16"/>
    <mergeCell ref="C15:C16"/>
    <mergeCell ref="D15:D16"/>
    <mergeCell ref="E15:E16"/>
    <mergeCell ref="F15:F16"/>
    <mergeCell ref="G15:G16"/>
    <mergeCell ref="H15:H16"/>
    <mergeCell ref="J8:J13"/>
    <mergeCell ref="K8:K14"/>
    <mergeCell ref="L8:L13"/>
    <mergeCell ref="M8:M13"/>
    <mergeCell ref="N8:N13"/>
    <mergeCell ref="O8:O13"/>
    <mergeCell ref="M17:M19"/>
    <mergeCell ref="N17:N22"/>
    <mergeCell ref="O17:O19"/>
    <mergeCell ref="I20:I22"/>
    <mergeCell ref="J20:J22"/>
    <mergeCell ref="K20:K22"/>
    <mergeCell ref="L20:L22"/>
    <mergeCell ref="K17:K19"/>
    <mergeCell ref="L17:L19"/>
    <mergeCell ref="P17:P19"/>
    <mergeCell ref="M20:M22"/>
    <mergeCell ref="O20:O22"/>
    <mergeCell ref="P20:P22"/>
    <mergeCell ref="P15:P16"/>
    <mergeCell ref="A17:A24"/>
    <mergeCell ref="B17:B24"/>
    <mergeCell ref="C17:D22"/>
    <mergeCell ref="E17:E22"/>
    <mergeCell ref="F17:F22"/>
    <mergeCell ref="G17:G19"/>
    <mergeCell ref="H17:H19"/>
    <mergeCell ref="I17:I19"/>
    <mergeCell ref="J17:J19"/>
    <mergeCell ref="I15:I16"/>
    <mergeCell ref="J15:J16"/>
    <mergeCell ref="K15:K16"/>
    <mergeCell ref="L15:L16"/>
    <mergeCell ref="M15:M16"/>
    <mergeCell ref="O15:O16"/>
    <mergeCell ref="H23:H24"/>
    <mergeCell ref="I23:I24"/>
    <mergeCell ref="G20:G22"/>
    <mergeCell ref="H20:H22"/>
    <mergeCell ref="P23:P24"/>
    <mergeCell ref="A25:A34"/>
    <mergeCell ref="B25:B34"/>
    <mergeCell ref="C25:D26"/>
    <mergeCell ref="E25:E26"/>
    <mergeCell ref="F25:F26"/>
    <mergeCell ref="G25:G26"/>
    <mergeCell ref="H25:H26"/>
    <mergeCell ref="I25:I26"/>
    <mergeCell ref="J25:J26"/>
    <mergeCell ref="J23:J24"/>
    <mergeCell ref="K23:K24"/>
    <mergeCell ref="L23:L24"/>
    <mergeCell ref="M23:M24"/>
    <mergeCell ref="N23:N26"/>
    <mergeCell ref="O23:O24"/>
    <mergeCell ref="K25:K26"/>
    <mergeCell ref="L25:L26"/>
    <mergeCell ref="M25:M26"/>
    <mergeCell ref="O25:O26"/>
    <mergeCell ref="C23:D24"/>
    <mergeCell ref="E23:E24"/>
    <mergeCell ref="F23:F24"/>
    <mergeCell ref="G23:G24"/>
    <mergeCell ref="L27:L32"/>
    <mergeCell ref="M27:M32"/>
    <mergeCell ref="N27:N32"/>
    <mergeCell ref="O27:O32"/>
    <mergeCell ref="P27:P32"/>
    <mergeCell ref="N33:N34"/>
    <mergeCell ref="P25:P26"/>
    <mergeCell ref="C27:C34"/>
    <mergeCell ref="D27:D34"/>
    <mergeCell ref="E27:E34"/>
    <mergeCell ref="F27:F32"/>
    <mergeCell ref="G27:G32"/>
    <mergeCell ref="H27:H32"/>
    <mergeCell ref="I27:I32"/>
    <mergeCell ref="J27:J32"/>
    <mergeCell ref="K27:K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10"/>
  <sheetViews>
    <sheetView tabSelected="1" zoomScale="50" zoomScaleNormal="50" workbookViewId="0">
      <selection activeCell="A14" sqref="A14:E20"/>
    </sheetView>
  </sheetViews>
  <sheetFormatPr baseColWidth="10" defaultRowHeight="15" x14ac:dyDescent="0.25"/>
  <cols>
    <col min="1" max="1" width="36" bestFit="1" customWidth="1"/>
    <col min="2" max="2" width="19" customWidth="1"/>
    <col min="3" max="3" width="41.85546875" customWidth="1"/>
    <col min="4" max="4" width="48.85546875" customWidth="1"/>
    <col min="5" max="5" width="12" style="141" bestFit="1" customWidth="1"/>
    <col min="6" max="6" width="13.7109375" bestFit="1" customWidth="1"/>
    <col min="7" max="7" width="24.42578125" customWidth="1"/>
    <col min="8" max="8" width="20.5703125" customWidth="1"/>
    <col min="9" max="9" width="24.42578125" customWidth="1"/>
    <col min="10" max="10" width="20.5703125" customWidth="1"/>
    <col min="11" max="11" width="11.28515625" customWidth="1"/>
    <col min="12" max="12" width="10.7109375" customWidth="1"/>
    <col min="13" max="13" width="14" customWidth="1"/>
    <col min="14" max="14" width="14.7109375" customWidth="1"/>
    <col min="15" max="15" width="12.42578125" customWidth="1"/>
    <col min="16" max="16" width="24.140625" customWidth="1"/>
  </cols>
  <sheetData>
    <row r="2" spans="1:16" x14ac:dyDescent="0.25">
      <c r="A2" s="280" t="s">
        <v>8</v>
      </c>
      <c r="B2" s="280"/>
      <c r="C2" s="280"/>
      <c r="D2" s="42"/>
      <c r="E2" s="137"/>
      <c r="F2" s="42"/>
      <c r="G2" s="42"/>
      <c r="H2" s="42"/>
      <c r="I2" s="42"/>
      <c r="J2" s="42"/>
      <c r="K2" s="42"/>
      <c r="L2" s="42"/>
      <c r="M2" s="42"/>
      <c r="N2" s="42"/>
      <c r="O2" s="42"/>
      <c r="P2" s="116"/>
    </row>
    <row r="3" spans="1:16" x14ac:dyDescent="0.25">
      <c r="A3" s="39" t="str">
        <f>+[1]Programación!$K$3</f>
        <v>Meta</v>
      </c>
      <c r="B3" s="229" t="str">
        <f>+[1]Programación!K6</f>
        <v xml:space="preserve">Se ha incrementado en 15 % el uso de BPA en la población </v>
      </c>
      <c r="C3" s="229"/>
      <c r="D3" s="42"/>
      <c r="E3" s="137"/>
      <c r="F3" s="42"/>
      <c r="G3" s="42"/>
      <c r="H3" s="42"/>
      <c r="I3" s="42"/>
      <c r="J3" s="42"/>
      <c r="K3" s="42"/>
      <c r="L3" s="42"/>
      <c r="M3" s="42"/>
      <c r="N3" s="42"/>
      <c r="O3" s="42"/>
      <c r="P3" s="116"/>
    </row>
    <row r="4" spans="1:16" x14ac:dyDescent="0.25">
      <c r="A4" s="39" t="str">
        <f>+[1]Programación!L3</f>
        <v>Indicador Base</v>
      </c>
      <c r="B4" s="229" t="str">
        <f>+[1]Programación!L6</f>
        <v xml:space="preserve">% de población con prácticas amigables con el ambiente </v>
      </c>
      <c r="C4" s="229"/>
      <c r="D4" s="42"/>
      <c r="E4" s="137"/>
      <c r="F4" s="42"/>
      <c r="G4" s="42"/>
      <c r="H4" s="42"/>
      <c r="I4" s="42"/>
      <c r="J4" s="42"/>
      <c r="K4" s="42"/>
      <c r="L4" s="42"/>
      <c r="M4" s="42"/>
      <c r="N4" s="42"/>
      <c r="O4" s="42"/>
      <c r="P4" s="116"/>
    </row>
    <row r="5" spans="1:16" ht="25.5" x14ac:dyDescent="0.25">
      <c r="A5" s="39" t="str">
        <f>+[1]Programación!N3</f>
        <v>Medio
Verificación</v>
      </c>
      <c r="B5" s="229" t="str">
        <f>+[1]Programación!N6</f>
        <v>Hoja de ruta de intervenciòn
Fotografias</v>
      </c>
      <c r="C5" s="229"/>
      <c r="D5" s="42"/>
      <c r="E5" s="137"/>
      <c r="F5" s="42"/>
      <c r="G5" s="42"/>
      <c r="H5" s="42"/>
      <c r="I5" s="42"/>
      <c r="J5" s="42"/>
      <c r="K5" s="42"/>
      <c r="L5" s="42"/>
      <c r="M5" s="42"/>
      <c r="N5" s="42"/>
      <c r="O5" s="42"/>
      <c r="P5" s="116"/>
    </row>
    <row r="6" spans="1:16" x14ac:dyDescent="0.25">
      <c r="A6" s="41" t="s">
        <v>230</v>
      </c>
      <c r="B6" s="282" t="str">
        <f>[1]Programación!J6</f>
        <v xml:space="preserve">Conocoto verde y población protegida </v>
      </c>
      <c r="C6" s="282"/>
      <c r="D6" s="42"/>
      <c r="E6" s="137"/>
      <c r="F6" s="42"/>
      <c r="G6" s="42"/>
      <c r="H6" s="42"/>
      <c r="I6" s="42"/>
      <c r="J6" s="42"/>
      <c r="K6" s="42"/>
      <c r="L6" s="42"/>
      <c r="M6" s="42"/>
      <c r="N6" s="42"/>
      <c r="O6" s="42"/>
      <c r="P6" s="116"/>
    </row>
    <row r="7" spans="1:16" x14ac:dyDescent="0.25">
      <c r="A7" s="39" t="s">
        <v>231</v>
      </c>
      <c r="B7" s="229" t="str">
        <f>[1]Programación!I6</f>
        <v>GAD -PR-C 1 BF 2</v>
      </c>
      <c r="C7" s="229"/>
      <c r="D7" s="42"/>
      <c r="E7" s="137"/>
      <c r="F7" s="42"/>
      <c r="G7" s="42"/>
      <c r="H7" s="42"/>
      <c r="I7" s="42"/>
      <c r="J7" s="42"/>
      <c r="K7" s="42"/>
      <c r="L7" s="42"/>
      <c r="M7" s="42"/>
      <c r="N7" s="42"/>
      <c r="O7" s="42"/>
      <c r="P7" s="116"/>
    </row>
    <row r="8" spans="1:16" s="21" customFormat="1" ht="25.5" x14ac:dyDescent="0.25">
      <c r="A8" s="47" t="s">
        <v>1</v>
      </c>
      <c r="B8" s="288" t="s">
        <v>232</v>
      </c>
      <c r="C8" s="288"/>
      <c r="D8" s="131" t="s">
        <v>233</v>
      </c>
      <c r="E8" s="138" t="s">
        <v>302</v>
      </c>
      <c r="F8" s="131" t="s">
        <v>3</v>
      </c>
      <c r="G8" s="47" t="s">
        <v>4</v>
      </c>
      <c r="H8" s="47" t="s">
        <v>5</v>
      </c>
      <c r="I8" s="47" t="s">
        <v>182</v>
      </c>
      <c r="J8" s="47" t="s">
        <v>6</v>
      </c>
      <c r="K8" s="288" t="s">
        <v>7</v>
      </c>
      <c r="L8" s="288"/>
      <c r="M8" s="288"/>
      <c r="N8" s="288"/>
      <c r="O8" s="288"/>
      <c r="P8" s="288"/>
    </row>
    <row r="9" spans="1:16" x14ac:dyDescent="0.25">
      <c r="A9" s="40"/>
      <c r="B9" s="248"/>
      <c r="C9" s="248"/>
      <c r="D9" s="40"/>
      <c r="E9" s="139"/>
      <c r="F9" s="40"/>
      <c r="G9" s="40"/>
      <c r="H9" s="40"/>
      <c r="I9" s="40"/>
      <c r="J9" s="40"/>
      <c r="K9" s="47" t="s">
        <v>9</v>
      </c>
      <c r="L9" s="47" t="s">
        <v>10</v>
      </c>
      <c r="M9" s="47" t="s">
        <v>11</v>
      </c>
      <c r="N9" s="47" t="s">
        <v>12</v>
      </c>
      <c r="O9" s="47" t="s">
        <v>13</v>
      </c>
      <c r="P9" s="117" t="s">
        <v>14</v>
      </c>
    </row>
    <row r="10" spans="1:16" x14ac:dyDescent="0.25">
      <c r="A10" s="52" t="s">
        <v>21</v>
      </c>
      <c r="B10" s="290" t="s">
        <v>22</v>
      </c>
      <c r="C10" s="290"/>
      <c r="D10" s="2"/>
      <c r="E10" s="140"/>
      <c r="F10" s="53">
        <v>2000</v>
      </c>
      <c r="G10" s="10">
        <v>0</v>
      </c>
      <c r="H10" s="10">
        <v>0</v>
      </c>
      <c r="I10" s="10">
        <v>0</v>
      </c>
      <c r="J10" s="10">
        <f>F10+G10-H10-I10</f>
        <v>2000</v>
      </c>
      <c r="K10" s="2"/>
      <c r="L10" s="2"/>
      <c r="M10" s="2"/>
      <c r="N10" s="2"/>
      <c r="O10" s="2"/>
      <c r="P10" s="118"/>
    </row>
    <row r="11" spans="1:16" x14ac:dyDescent="0.25">
      <c r="A11" s="54"/>
      <c r="B11" s="289" t="s">
        <v>333</v>
      </c>
      <c r="C11" s="289"/>
      <c r="D11" s="2"/>
      <c r="E11" s="140"/>
      <c r="F11" s="53"/>
      <c r="G11" s="10"/>
      <c r="H11" s="10"/>
      <c r="I11" s="10"/>
      <c r="J11" s="10"/>
      <c r="K11" s="2"/>
      <c r="L11" s="2"/>
      <c r="M11" s="2"/>
      <c r="N11" s="2"/>
      <c r="O11" s="2"/>
      <c r="P11" s="118"/>
    </row>
    <row r="12" spans="1:16" x14ac:dyDescent="0.25">
      <c r="A12" s="291" t="s">
        <v>23</v>
      </c>
      <c r="B12" s="291"/>
      <c r="C12" s="291"/>
      <c r="D12" s="291"/>
      <c r="E12" s="3">
        <f t="shared" ref="E12:J12" si="0">SUM(E10:E11)</f>
        <v>0</v>
      </c>
      <c r="F12" s="3">
        <f t="shared" si="0"/>
        <v>2000</v>
      </c>
      <c r="G12" s="3">
        <f t="shared" si="0"/>
        <v>0</v>
      </c>
      <c r="H12" s="3">
        <f t="shared" si="0"/>
        <v>0</v>
      </c>
      <c r="I12" s="3">
        <f t="shared" si="0"/>
        <v>0</v>
      </c>
      <c r="J12" s="3">
        <f t="shared" si="0"/>
        <v>2000</v>
      </c>
      <c r="K12" s="3"/>
      <c r="L12" s="3"/>
      <c r="M12" s="3"/>
      <c r="N12" s="3"/>
      <c r="O12" s="3"/>
      <c r="P12" s="119"/>
    </row>
    <row r="13" spans="1:16" x14ac:dyDescent="0.25">
      <c r="A13" s="55"/>
      <c r="B13" s="56"/>
      <c r="C13" s="56"/>
      <c r="D13" s="56"/>
      <c r="F13" s="57"/>
      <c r="G13" s="57"/>
      <c r="H13" s="57"/>
      <c r="I13" s="57"/>
      <c r="J13" s="58"/>
      <c r="K13" s="59"/>
      <c r="L13" s="57"/>
      <c r="M13" s="57"/>
      <c r="N13" s="57"/>
      <c r="O13" s="57"/>
      <c r="P13" s="57"/>
    </row>
    <row r="14" spans="1:16" x14ac:dyDescent="0.25">
      <c r="A14" s="280" t="s">
        <v>24</v>
      </c>
      <c r="B14" s="280"/>
      <c r="C14" s="280"/>
      <c r="D14" s="42"/>
      <c r="E14" s="137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116"/>
    </row>
    <row r="15" spans="1:16" x14ac:dyDescent="0.25">
      <c r="A15" s="39" t="str">
        <f>+[1]Programación!$K$3</f>
        <v>Meta</v>
      </c>
      <c r="B15" s="229" t="str">
        <f>+[1]Programación!K9</f>
        <v>El 30% de la población vulnerable atendida frente a la COVID 19</v>
      </c>
      <c r="C15" s="229"/>
      <c r="D15" s="42"/>
      <c r="E15" s="137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116"/>
    </row>
    <row r="16" spans="1:16" x14ac:dyDescent="0.25">
      <c r="A16" s="39" t="str">
        <f>+A4</f>
        <v>Indicador Base</v>
      </c>
      <c r="B16" s="229" t="str">
        <f>+[1]Programación!L9</f>
        <v>% de satisfacción del servicio de salud</v>
      </c>
      <c r="C16" s="229"/>
      <c r="D16" s="42"/>
      <c r="E16" s="137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116"/>
    </row>
    <row r="17" spans="1:16" ht="25.5" x14ac:dyDescent="0.25">
      <c r="A17" s="39" t="str">
        <f>+A5</f>
        <v>Medio
Verificación</v>
      </c>
      <c r="B17" s="229" t="str">
        <f>+[1]Programación!N15</f>
        <v>Convenio con el GAD-P-P
Plan de Capacitación
Convenios de vinculación comunitario con instituciones de educación superior</v>
      </c>
      <c r="C17" s="229"/>
      <c r="D17" s="42"/>
      <c r="E17" s="137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116"/>
    </row>
    <row r="18" spans="1:16" ht="33.950000000000003" customHeight="1" x14ac:dyDescent="0.25">
      <c r="A18" s="41" t="s">
        <v>234</v>
      </c>
      <c r="B18" s="282" t="s">
        <v>26</v>
      </c>
      <c r="C18" s="282"/>
      <c r="D18" s="42"/>
      <c r="E18" s="137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116"/>
    </row>
    <row r="19" spans="1:16" x14ac:dyDescent="0.25">
      <c r="A19" s="39" t="s">
        <v>231</v>
      </c>
      <c r="B19" s="229" t="s">
        <v>27</v>
      </c>
      <c r="C19" s="229"/>
      <c r="D19" s="42"/>
      <c r="E19" s="137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116"/>
    </row>
    <row r="20" spans="1:16" s="21" customFormat="1" ht="25.5" x14ac:dyDescent="0.25">
      <c r="A20" s="47" t="s">
        <v>1</v>
      </c>
      <c r="B20" s="288" t="s">
        <v>232</v>
      </c>
      <c r="C20" s="288"/>
      <c r="D20" s="47" t="s">
        <v>233</v>
      </c>
      <c r="E20" s="138" t="s">
        <v>302</v>
      </c>
      <c r="F20" s="47" t="s">
        <v>3</v>
      </c>
      <c r="G20" s="47" t="s">
        <v>4</v>
      </c>
      <c r="H20" s="47" t="s">
        <v>5</v>
      </c>
      <c r="I20" s="47" t="s">
        <v>182</v>
      </c>
      <c r="J20" s="47" t="s">
        <v>6</v>
      </c>
      <c r="K20" s="288" t="s">
        <v>7</v>
      </c>
      <c r="L20" s="288"/>
      <c r="M20" s="288"/>
      <c r="N20" s="288"/>
      <c r="O20" s="288"/>
      <c r="P20" s="288"/>
    </row>
    <row r="21" spans="1:16" x14ac:dyDescent="0.25">
      <c r="A21" s="40"/>
      <c r="B21" s="248"/>
      <c r="C21" s="248"/>
      <c r="D21" s="40"/>
      <c r="E21" s="139"/>
      <c r="F21" s="40"/>
      <c r="G21" s="40"/>
      <c r="H21" s="40"/>
      <c r="I21" s="40"/>
      <c r="J21" s="40"/>
      <c r="K21" s="47" t="s">
        <v>9</v>
      </c>
      <c r="L21" s="47" t="s">
        <v>10</v>
      </c>
      <c r="M21" s="47" t="s">
        <v>11</v>
      </c>
      <c r="N21" s="47" t="s">
        <v>12</v>
      </c>
      <c r="O21" s="47" t="s">
        <v>13</v>
      </c>
      <c r="P21" s="117" t="s">
        <v>14</v>
      </c>
    </row>
    <row r="22" spans="1:16" x14ac:dyDescent="0.25">
      <c r="A22" s="44"/>
      <c r="B22" s="281" t="str">
        <f>[1]Alcance!D19</f>
        <v>Convenios con el MIES</v>
      </c>
      <c r="C22" s="281"/>
      <c r="D22" s="60"/>
      <c r="E22" s="14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120"/>
    </row>
    <row r="23" spans="1:16" x14ac:dyDescent="0.25">
      <c r="A23" s="64" t="s">
        <v>30</v>
      </c>
      <c r="B23" s="233" t="s">
        <v>31</v>
      </c>
      <c r="C23" s="233"/>
      <c r="D23" s="2"/>
      <c r="E23" s="140"/>
      <c r="F23" s="62">
        <v>1200</v>
      </c>
      <c r="G23" s="63">
        <v>0</v>
      </c>
      <c r="H23" s="63"/>
      <c r="I23" s="62">
        <v>0</v>
      </c>
      <c r="J23" s="63">
        <f t="shared" ref="J23:J35" si="1">F23+G23-H23-I23</f>
        <v>1200</v>
      </c>
      <c r="K23" s="2"/>
      <c r="L23" s="2"/>
      <c r="M23" s="2"/>
      <c r="N23" s="2"/>
      <c r="O23" s="2"/>
      <c r="P23" s="118"/>
    </row>
    <row r="24" spans="1:16" x14ac:dyDescent="0.25">
      <c r="A24" s="64" t="s">
        <v>32</v>
      </c>
      <c r="B24" s="233" t="s">
        <v>33</v>
      </c>
      <c r="C24" s="233"/>
      <c r="D24" s="2"/>
      <c r="E24" s="140"/>
      <c r="F24" s="62">
        <v>1000</v>
      </c>
      <c r="G24" s="63">
        <v>0</v>
      </c>
      <c r="H24" s="63"/>
      <c r="I24" s="62">
        <v>0</v>
      </c>
      <c r="J24" s="63">
        <f t="shared" si="1"/>
        <v>1000</v>
      </c>
      <c r="K24" s="2"/>
      <c r="L24" s="2"/>
      <c r="M24" s="2"/>
      <c r="N24" s="2"/>
      <c r="O24" s="2"/>
      <c r="P24" s="118"/>
    </row>
    <row r="25" spans="1:16" x14ac:dyDescent="0.25">
      <c r="A25" s="64" t="s">
        <v>34</v>
      </c>
      <c r="B25" s="233" t="s">
        <v>35</v>
      </c>
      <c r="C25" s="233"/>
      <c r="D25" s="2"/>
      <c r="E25" s="140"/>
      <c r="F25" s="62">
        <v>3600</v>
      </c>
      <c r="G25" s="63">
        <v>0</v>
      </c>
      <c r="H25" s="63"/>
      <c r="I25" s="62">
        <v>0</v>
      </c>
      <c r="J25" s="63">
        <f t="shared" si="1"/>
        <v>3600</v>
      </c>
      <c r="K25" s="2"/>
      <c r="L25" s="2"/>
      <c r="M25" s="2"/>
      <c r="N25" s="2"/>
      <c r="O25" s="2"/>
      <c r="P25" s="118"/>
    </row>
    <row r="26" spans="1:16" x14ac:dyDescent="0.25">
      <c r="A26" s="61" t="s">
        <v>28</v>
      </c>
      <c r="B26" s="232" t="s">
        <v>29</v>
      </c>
      <c r="C26" s="232"/>
      <c r="D26" s="2"/>
      <c r="E26" s="140"/>
      <c r="F26" s="62">
        <f>+E28+E27</f>
        <v>11500</v>
      </c>
      <c r="G26" s="63">
        <v>0</v>
      </c>
      <c r="H26" s="63"/>
      <c r="I26" s="62">
        <v>0</v>
      </c>
      <c r="J26" s="63">
        <f>F26-I26</f>
        <v>11500</v>
      </c>
      <c r="K26" s="2"/>
      <c r="L26" s="2"/>
      <c r="M26" s="2"/>
      <c r="N26" s="2"/>
      <c r="O26" s="2"/>
      <c r="P26" s="118"/>
    </row>
    <row r="27" spans="1:16" x14ac:dyDescent="0.25">
      <c r="A27" s="61"/>
      <c r="B27" s="324" t="s">
        <v>313</v>
      </c>
      <c r="C27" s="325"/>
      <c r="D27" s="2"/>
      <c r="E27" s="140">
        <v>5750</v>
      </c>
      <c r="F27" s="62"/>
      <c r="G27" s="63"/>
      <c r="H27" s="63"/>
      <c r="I27" s="62"/>
      <c r="J27" s="63"/>
      <c r="K27" s="2"/>
      <c r="L27" s="2"/>
      <c r="M27" s="2"/>
      <c r="N27" s="2"/>
      <c r="O27" s="2"/>
      <c r="P27" s="118"/>
    </row>
    <row r="28" spans="1:16" x14ac:dyDescent="0.25">
      <c r="A28" s="61"/>
      <c r="B28" s="322" t="s">
        <v>314</v>
      </c>
      <c r="C28" s="323"/>
      <c r="D28" s="2"/>
      <c r="E28" s="140">
        <v>5750</v>
      </c>
      <c r="F28" s="62"/>
      <c r="G28" s="63"/>
      <c r="H28" s="63"/>
      <c r="I28" s="62"/>
      <c r="J28" s="63"/>
      <c r="K28" s="2"/>
      <c r="L28" s="2"/>
      <c r="M28" s="2"/>
      <c r="N28" s="2"/>
      <c r="O28" s="2"/>
      <c r="P28" s="118"/>
    </row>
    <row r="29" spans="1:16" x14ac:dyDescent="0.25">
      <c r="A29" s="64" t="s">
        <v>36</v>
      </c>
      <c r="B29" s="233" t="s">
        <v>37</v>
      </c>
      <c r="C29" s="233"/>
      <c r="D29" s="2"/>
      <c r="E29" s="140"/>
      <c r="F29" s="62">
        <v>0</v>
      </c>
      <c r="G29" s="63">
        <v>0</v>
      </c>
      <c r="H29" s="63"/>
      <c r="I29" s="62">
        <v>0</v>
      </c>
      <c r="J29" s="63">
        <f t="shared" si="1"/>
        <v>0</v>
      </c>
      <c r="K29" s="2"/>
      <c r="L29" s="2"/>
      <c r="M29" s="2"/>
      <c r="N29" s="2"/>
      <c r="O29" s="2"/>
      <c r="P29" s="118"/>
    </row>
    <row r="30" spans="1:16" x14ac:dyDescent="0.25">
      <c r="A30" s="64" t="s">
        <v>38</v>
      </c>
      <c r="B30" s="233" t="s">
        <v>39</v>
      </c>
      <c r="C30" s="233"/>
      <c r="D30" s="2"/>
      <c r="E30" s="140"/>
      <c r="F30" s="62">
        <v>225600</v>
      </c>
      <c r="G30" s="63">
        <v>0</v>
      </c>
      <c r="H30" s="63"/>
      <c r="I30" s="62">
        <v>0</v>
      </c>
      <c r="J30" s="63">
        <f t="shared" si="1"/>
        <v>225600</v>
      </c>
      <c r="K30" s="2"/>
      <c r="L30" s="2"/>
      <c r="M30" s="2"/>
      <c r="N30" s="2"/>
      <c r="O30" s="2"/>
      <c r="P30" s="118"/>
    </row>
    <row r="31" spans="1:16" ht="33.950000000000003" customHeight="1" x14ac:dyDescent="0.25">
      <c r="A31" s="64" t="s">
        <v>81</v>
      </c>
      <c r="B31" s="233" t="s">
        <v>220</v>
      </c>
      <c r="C31" s="233"/>
      <c r="D31" s="2"/>
      <c r="E31" s="140"/>
      <c r="F31" s="62">
        <v>1000</v>
      </c>
      <c r="G31" s="63">
        <v>0</v>
      </c>
      <c r="H31" s="63"/>
      <c r="I31" s="62">
        <v>0</v>
      </c>
      <c r="J31" s="63">
        <f>F31+G31-H31-I31</f>
        <v>1000</v>
      </c>
      <c r="K31" s="2"/>
      <c r="L31" s="2"/>
      <c r="M31" s="2"/>
      <c r="N31" s="2"/>
      <c r="O31" s="2"/>
      <c r="P31" s="118"/>
    </row>
    <row r="32" spans="1:16" x14ac:dyDescent="0.25">
      <c r="A32" s="266"/>
      <c r="B32" s="279"/>
      <c r="C32" s="267"/>
      <c r="D32" s="2" t="s">
        <v>252</v>
      </c>
      <c r="E32" s="140">
        <v>1000</v>
      </c>
      <c r="F32" s="62"/>
      <c r="G32" s="63"/>
      <c r="H32" s="63"/>
      <c r="I32" s="62"/>
      <c r="J32" s="63"/>
      <c r="K32" s="2"/>
      <c r="L32" s="2"/>
      <c r="M32" s="2"/>
      <c r="N32" s="2"/>
      <c r="O32" s="2"/>
      <c r="P32" s="118"/>
    </row>
    <row r="33" spans="1:16" x14ac:dyDescent="0.25">
      <c r="A33" s="64" t="s">
        <v>43</v>
      </c>
      <c r="B33" s="232" t="s">
        <v>315</v>
      </c>
      <c r="C33" s="232"/>
      <c r="D33" s="2"/>
      <c r="E33" s="140"/>
      <c r="F33" s="62">
        <v>281217.36</v>
      </c>
      <c r="G33" s="63">
        <v>0</v>
      </c>
      <c r="H33" s="63"/>
      <c r="I33" s="62">
        <v>0</v>
      </c>
      <c r="J33" s="63">
        <f>F33+G33-H33-I33</f>
        <v>281217.36</v>
      </c>
      <c r="K33" s="2"/>
      <c r="L33" s="2"/>
      <c r="M33" s="2"/>
      <c r="N33" s="2"/>
      <c r="O33" s="2"/>
      <c r="P33" s="118"/>
    </row>
    <row r="34" spans="1:16" x14ac:dyDescent="0.25">
      <c r="A34" s="64" t="s">
        <v>21</v>
      </c>
      <c r="B34" s="232" t="s">
        <v>316</v>
      </c>
      <c r="C34" s="232"/>
      <c r="D34" s="2"/>
      <c r="E34" s="140"/>
      <c r="F34" s="62">
        <v>9000</v>
      </c>
      <c r="G34" s="63"/>
      <c r="H34" s="63"/>
      <c r="I34" s="62"/>
      <c r="J34" s="63"/>
      <c r="K34" s="2"/>
      <c r="L34" s="2"/>
      <c r="M34" s="2"/>
      <c r="N34" s="2"/>
      <c r="O34" s="2"/>
      <c r="P34" s="118"/>
    </row>
    <row r="35" spans="1:16" x14ac:dyDescent="0.25">
      <c r="A35" s="64" t="s">
        <v>45</v>
      </c>
      <c r="B35" s="232" t="s">
        <v>46</v>
      </c>
      <c r="C35" s="232"/>
      <c r="D35" s="2"/>
      <c r="E35" s="140"/>
      <c r="F35" s="62">
        <v>5000</v>
      </c>
      <c r="G35" s="63">
        <v>0</v>
      </c>
      <c r="H35" s="63"/>
      <c r="I35" s="62">
        <v>0</v>
      </c>
      <c r="J35" s="63">
        <f t="shared" si="1"/>
        <v>5000</v>
      </c>
      <c r="K35" s="2"/>
      <c r="L35" s="2"/>
      <c r="M35" s="2"/>
      <c r="N35" s="2"/>
      <c r="O35" s="2"/>
      <c r="P35" s="118"/>
    </row>
    <row r="36" spans="1:16" x14ac:dyDescent="0.25">
      <c r="A36" s="266"/>
      <c r="B36" s="279"/>
      <c r="C36" s="267"/>
      <c r="D36" s="2" t="s">
        <v>254</v>
      </c>
      <c r="E36" s="140">
        <v>5000</v>
      </c>
      <c r="F36" s="62"/>
      <c r="G36" s="63"/>
      <c r="H36" s="63"/>
      <c r="I36" s="62"/>
      <c r="J36" s="63"/>
      <c r="K36" s="2"/>
      <c r="L36" s="2"/>
      <c r="M36" s="2"/>
      <c r="N36" s="2"/>
      <c r="O36" s="2"/>
      <c r="P36" s="118"/>
    </row>
    <row r="37" spans="1:16" x14ac:dyDescent="0.25">
      <c r="A37" s="64" t="s">
        <v>120</v>
      </c>
      <c r="B37" s="232" t="s">
        <v>317</v>
      </c>
      <c r="C37" s="232"/>
      <c r="D37" s="2"/>
      <c r="E37" s="140"/>
      <c r="F37" s="62">
        <v>7000</v>
      </c>
      <c r="G37" s="63"/>
      <c r="H37" s="63"/>
      <c r="I37" s="62"/>
      <c r="J37" s="63"/>
      <c r="K37" s="2"/>
      <c r="L37" s="2"/>
      <c r="M37" s="2"/>
      <c r="N37" s="2"/>
      <c r="O37" s="2"/>
      <c r="P37" s="118"/>
    </row>
    <row r="38" spans="1:16" x14ac:dyDescent="0.25">
      <c r="A38" s="64" t="s">
        <v>48</v>
      </c>
      <c r="B38" s="232" t="s">
        <v>49</v>
      </c>
      <c r="C38" s="232"/>
      <c r="D38" s="2"/>
      <c r="E38" s="140"/>
      <c r="F38" s="62">
        <v>8000</v>
      </c>
      <c r="G38" s="63">
        <v>0</v>
      </c>
      <c r="H38" s="63"/>
      <c r="I38" s="62">
        <v>0</v>
      </c>
      <c r="J38" s="63">
        <f t="shared" ref="J38:J39" si="2">F38-I38</f>
        <v>8000</v>
      </c>
      <c r="K38" s="2"/>
      <c r="L38" s="2"/>
      <c r="M38" s="2"/>
      <c r="N38" s="2"/>
      <c r="O38" s="2"/>
      <c r="P38" s="118"/>
    </row>
    <row r="39" spans="1:16" x14ac:dyDescent="0.25">
      <c r="A39" s="64" t="s">
        <v>50</v>
      </c>
      <c r="B39" s="232" t="s">
        <v>51</v>
      </c>
      <c r="C39" s="232"/>
      <c r="D39" s="2"/>
      <c r="E39" s="140"/>
      <c r="F39" s="62">
        <v>12000</v>
      </c>
      <c r="G39" s="63">
        <v>0</v>
      </c>
      <c r="H39" s="63"/>
      <c r="I39" s="62">
        <v>0</v>
      </c>
      <c r="J39" s="63">
        <f t="shared" si="2"/>
        <v>12000</v>
      </c>
      <c r="K39" s="2"/>
      <c r="L39" s="2"/>
      <c r="M39" s="2"/>
      <c r="N39" s="2"/>
      <c r="O39" s="2"/>
      <c r="P39" s="118"/>
    </row>
    <row r="40" spans="1:16" x14ac:dyDescent="0.25">
      <c r="A40" s="266"/>
      <c r="B40" s="279"/>
      <c r="C40" s="267"/>
      <c r="D40" s="2" t="s">
        <v>253</v>
      </c>
      <c r="E40" s="140">
        <v>12000</v>
      </c>
      <c r="F40" s="62"/>
      <c r="G40" s="63"/>
      <c r="H40" s="63"/>
      <c r="I40" s="62"/>
      <c r="J40" s="63"/>
      <c r="K40" s="2"/>
      <c r="L40" s="2"/>
      <c r="M40" s="2"/>
      <c r="N40" s="2"/>
      <c r="O40" s="2"/>
      <c r="P40" s="118"/>
    </row>
    <row r="41" spans="1:16" x14ac:dyDescent="0.25">
      <c r="A41" s="64" t="s">
        <v>52</v>
      </c>
      <c r="B41" s="232" t="s">
        <v>318</v>
      </c>
      <c r="C41" s="232"/>
      <c r="D41" s="2"/>
      <c r="E41" s="140"/>
      <c r="F41" s="62">
        <v>1000</v>
      </c>
      <c r="G41" s="63"/>
      <c r="H41" s="63"/>
      <c r="I41" s="62"/>
      <c r="J41" s="63"/>
      <c r="K41" s="2"/>
      <c r="L41" s="2"/>
      <c r="M41" s="2"/>
      <c r="N41" s="2"/>
      <c r="O41" s="2"/>
      <c r="P41" s="118"/>
    </row>
    <row r="42" spans="1:16" x14ac:dyDescent="0.25">
      <c r="A42" s="64" t="s">
        <v>219</v>
      </c>
      <c r="B42" s="232" t="s">
        <v>319</v>
      </c>
      <c r="C42" s="232"/>
      <c r="D42" s="2"/>
      <c r="E42" s="140"/>
      <c r="F42" s="62">
        <v>0</v>
      </c>
      <c r="G42" s="63">
        <v>0</v>
      </c>
      <c r="H42" s="63"/>
      <c r="I42" s="62">
        <v>0</v>
      </c>
      <c r="J42" s="63">
        <f t="shared" ref="J42" si="3">F42-I42</f>
        <v>0</v>
      </c>
      <c r="K42" s="2"/>
      <c r="L42" s="2"/>
      <c r="M42" s="2"/>
      <c r="N42" s="2"/>
      <c r="O42" s="2"/>
      <c r="P42" s="118"/>
    </row>
    <row r="43" spans="1:16" x14ac:dyDescent="0.25">
      <c r="A43" s="44"/>
      <c r="B43" s="286"/>
      <c r="C43" s="286"/>
      <c r="D43" s="67"/>
      <c r="E43" s="140"/>
      <c r="F43" s="6"/>
      <c r="G43" s="64"/>
      <c r="H43" s="64"/>
      <c r="I43" s="64"/>
      <c r="J43" s="68"/>
      <c r="K43" s="2"/>
      <c r="L43" s="2"/>
      <c r="M43" s="2"/>
      <c r="N43" s="2"/>
      <c r="O43" s="2"/>
      <c r="P43" s="118"/>
    </row>
    <row r="44" spans="1:16" x14ac:dyDescent="0.25">
      <c r="A44" s="315" t="s">
        <v>55</v>
      </c>
      <c r="B44" s="316"/>
      <c r="C44" s="316"/>
      <c r="D44" s="317"/>
      <c r="E44" s="3"/>
      <c r="F44" s="3">
        <f>SUM(F22:F43)</f>
        <v>567117.36</v>
      </c>
      <c r="G44" s="3">
        <f>SUM(G22:G43)</f>
        <v>0</v>
      </c>
      <c r="H44" s="3">
        <f>SUM(H22:H43)</f>
        <v>0</v>
      </c>
      <c r="I44" s="3">
        <f>SUM(I22:I43)</f>
        <v>0</v>
      </c>
      <c r="J44" s="3">
        <f>SUM(J22:J43)</f>
        <v>550117.36</v>
      </c>
      <c r="K44" s="3"/>
      <c r="L44" s="3"/>
      <c r="M44" s="3"/>
      <c r="N44" s="3"/>
      <c r="O44" s="3"/>
      <c r="P44" s="119"/>
    </row>
    <row r="45" spans="1:16" x14ac:dyDescent="0.25">
      <c r="A45" s="69"/>
      <c r="B45" s="70"/>
      <c r="C45" s="70"/>
      <c r="D45" s="71"/>
      <c r="F45" s="48"/>
      <c r="G45" s="72"/>
      <c r="H45" s="72"/>
      <c r="I45" s="72"/>
      <c r="J45" s="72"/>
      <c r="K45" s="72"/>
      <c r="L45" s="72"/>
      <c r="M45" s="72"/>
      <c r="N45" s="72"/>
      <c r="O45" s="72"/>
      <c r="P45" s="72"/>
    </row>
    <row r="46" spans="1:16" x14ac:dyDescent="0.25">
      <c r="A46" s="45" t="str">
        <f>+[1]Programación!$K$3</f>
        <v>Meta</v>
      </c>
      <c r="B46" s="50" t="str">
        <f>+[1]Programación!K15</f>
        <v>Un vacacional anual, 4 vacacionales realizados al 2024</v>
      </c>
      <c r="C46" s="50"/>
      <c r="D46" s="45"/>
      <c r="E46" s="137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121"/>
    </row>
    <row r="47" spans="1:16" x14ac:dyDescent="0.25">
      <c r="A47" s="45" t="str">
        <f>+A16</f>
        <v>Indicador Base</v>
      </c>
      <c r="B47" s="247" t="str">
        <f>+[1]Programación!L9</f>
        <v>% de satisfacción del servicio de salud</v>
      </c>
      <c r="C47" s="247"/>
      <c r="D47" s="46"/>
      <c r="E47" s="137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122"/>
    </row>
    <row r="48" spans="1:16" ht="55.5" customHeight="1" x14ac:dyDescent="0.25">
      <c r="A48" s="45" t="str">
        <f>+A17</f>
        <v>Medio
Verificación</v>
      </c>
      <c r="B48" s="243" t="str">
        <f>+[1]Programación!N15</f>
        <v>Convenio con el GAD-P-P
Plan de Capacitación
Convenios de vinculación comunitario con instituciones de educación superior</v>
      </c>
      <c r="C48" s="243"/>
      <c r="D48" s="46"/>
      <c r="E48" s="137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122"/>
    </row>
    <row r="49" spans="1:16" x14ac:dyDescent="0.25">
      <c r="A49" s="41" t="s">
        <v>235</v>
      </c>
      <c r="B49" s="250" t="str">
        <f>[1]Programación!J15</f>
        <v>Fomento al deporte y recreación en la parroquia</v>
      </c>
      <c r="C49" s="250"/>
      <c r="D49" s="39"/>
      <c r="E49" s="137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123"/>
    </row>
    <row r="50" spans="1:16" x14ac:dyDescent="0.25">
      <c r="A50" s="39" t="s">
        <v>231</v>
      </c>
      <c r="B50" s="247" t="str">
        <f>[1]Programación!I15</f>
        <v>GAD -PR-C 2 SC 5</v>
      </c>
      <c r="C50" s="247"/>
      <c r="D50" s="39"/>
      <c r="E50" s="137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123"/>
    </row>
    <row r="51" spans="1:16" s="21" customFormat="1" ht="25.5" x14ac:dyDescent="0.25">
      <c r="A51" s="47" t="s">
        <v>1</v>
      </c>
      <c r="B51" s="288" t="s">
        <v>232</v>
      </c>
      <c r="C51" s="288"/>
      <c r="D51" s="47" t="s">
        <v>233</v>
      </c>
      <c r="E51" s="138" t="s">
        <v>302</v>
      </c>
      <c r="F51" s="47" t="s">
        <v>3</v>
      </c>
      <c r="G51" s="47" t="s">
        <v>4</v>
      </c>
      <c r="H51" s="47" t="s">
        <v>5</v>
      </c>
      <c r="I51" s="47" t="s">
        <v>182</v>
      </c>
      <c r="J51" s="47" t="s">
        <v>6</v>
      </c>
      <c r="K51" s="288" t="s">
        <v>7</v>
      </c>
      <c r="L51" s="288"/>
      <c r="M51" s="288"/>
      <c r="N51" s="288"/>
      <c r="O51" s="288"/>
      <c r="P51" s="288"/>
    </row>
    <row r="52" spans="1:16" x14ac:dyDescent="0.25">
      <c r="A52" s="40"/>
      <c r="B52" s="248"/>
      <c r="C52" s="248"/>
      <c r="D52" s="40"/>
      <c r="E52" s="139"/>
      <c r="F52" s="40"/>
      <c r="G52" s="40"/>
      <c r="H52" s="40"/>
      <c r="I52" s="40"/>
      <c r="J52" s="40"/>
      <c r="K52" s="47" t="s">
        <v>9</v>
      </c>
      <c r="L52" s="47" t="s">
        <v>10</v>
      </c>
      <c r="M52" s="47" t="s">
        <v>11</v>
      </c>
      <c r="N52" s="47" t="s">
        <v>12</v>
      </c>
      <c r="O52" s="47" t="s">
        <v>13</v>
      </c>
      <c r="P52" s="117" t="s">
        <v>14</v>
      </c>
    </row>
    <row r="53" spans="1:16" x14ac:dyDescent="0.25">
      <c r="A53" s="44"/>
      <c r="B53" s="281" t="str">
        <f>[1]Alcance!D34</f>
        <v>Masificación del deporte y recreación</v>
      </c>
      <c r="C53" s="281"/>
      <c r="D53" s="60"/>
      <c r="E53" s="140"/>
      <c r="F53" s="60"/>
      <c r="G53" s="60"/>
      <c r="H53" s="60"/>
      <c r="I53" s="60"/>
      <c r="J53" s="60"/>
      <c r="K53" s="246"/>
      <c r="L53" s="246"/>
      <c r="M53" s="246"/>
      <c r="N53" s="246"/>
      <c r="O53" s="246"/>
      <c r="P53" s="246"/>
    </row>
    <row r="54" spans="1:16" x14ac:dyDescent="0.25">
      <c r="A54" s="54" t="str">
        <f>[2]tmpF606!C18</f>
        <v>7.3.02.05</v>
      </c>
      <c r="B54" s="285" t="str">
        <f>[2]tmpF606!D18</f>
        <v>Espectáculos Culturales Y Sociales</v>
      </c>
      <c r="C54" s="285"/>
      <c r="D54" s="2"/>
      <c r="E54" s="140"/>
      <c r="F54" s="53">
        <v>8000</v>
      </c>
      <c r="G54" s="10"/>
      <c r="H54" s="10"/>
      <c r="I54" s="10"/>
      <c r="J54" s="10"/>
      <c r="K54" s="2"/>
      <c r="L54" s="2"/>
      <c r="M54" s="2"/>
      <c r="N54" s="2"/>
      <c r="O54" s="2"/>
      <c r="P54" s="118"/>
    </row>
    <row r="55" spans="1:16" x14ac:dyDescent="0.25">
      <c r="A55" s="54" t="str">
        <f>[2]tmpF606!C19</f>
        <v>7.3.14.03</v>
      </c>
      <c r="B55" s="318" t="str">
        <f>[2]tmpF606!D19</f>
        <v>Mobiliarios</v>
      </c>
      <c r="C55" s="319"/>
      <c r="D55" s="2"/>
      <c r="E55" s="140"/>
      <c r="F55" s="53">
        <v>1000</v>
      </c>
      <c r="G55" s="10"/>
      <c r="H55" s="10"/>
      <c r="I55" s="10"/>
      <c r="J55" s="10"/>
      <c r="K55" s="2"/>
      <c r="L55" s="2"/>
      <c r="M55" s="2"/>
      <c r="N55" s="2"/>
      <c r="O55" s="2"/>
      <c r="P55" s="118"/>
    </row>
    <row r="56" spans="1:16" x14ac:dyDescent="0.25">
      <c r="A56" s="54"/>
      <c r="B56" s="268"/>
      <c r="C56" s="269"/>
      <c r="D56" s="2"/>
      <c r="E56" s="140"/>
      <c r="F56" s="53"/>
      <c r="G56" s="10"/>
      <c r="H56" s="10"/>
      <c r="I56" s="10"/>
      <c r="J56" s="10"/>
      <c r="K56" s="2"/>
      <c r="L56" s="2"/>
      <c r="M56" s="2"/>
      <c r="N56" s="2"/>
      <c r="O56" s="2"/>
      <c r="P56" s="118"/>
    </row>
    <row r="57" spans="1:16" x14ac:dyDescent="0.25">
      <c r="A57" s="315" t="s">
        <v>59</v>
      </c>
      <c r="B57" s="316"/>
      <c r="C57" s="316"/>
      <c r="D57" s="317"/>
      <c r="E57" s="3"/>
      <c r="F57" s="4">
        <f>SUM(F54:F55)</f>
        <v>9000</v>
      </c>
      <c r="G57" s="4">
        <f>SUM(G54:G55)</f>
        <v>0</v>
      </c>
      <c r="H57" s="4">
        <f>SUM(H54:H55)</f>
        <v>0</v>
      </c>
      <c r="I57" s="4">
        <f>SUM(I54:I55)</f>
        <v>0</v>
      </c>
      <c r="J57" s="4">
        <f>SUM(J54:J55)</f>
        <v>0</v>
      </c>
      <c r="K57" s="4"/>
      <c r="L57" s="4"/>
      <c r="M57" s="4"/>
      <c r="N57" s="4"/>
      <c r="O57" s="4"/>
      <c r="P57" s="124"/>
    </row>
    <row r="58" spans="1:16" x14ac:dyDescent="0.25">
      <c r="A58" s="73"/>
      <c r="B58" s="74"/>
      <c r="C58" s="74"/>
      <c r="D58" s="74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6" ht="30.6" customHeight="1" x14ac:dyDescent="0.25">
      <c r="A59" s="42" t="str">
        <f>+[1]Programación!$K$3</f>
        <v>Meta</v>
      </c>
      <c r="B59" s="243" t="str">
        <f>+[1]Programación!K16</f>
        <v>100% integración cultural y parroquialización
2 actividades de fomento a la cultura anuales, 8 al 2024</v>
      </c>
      <c r="C59" s="243"/>
      <c r="D59" s="42"/>
      <c r="E59" s="137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116"/>
    </row>
    <row r="60" spans="1:16" ht="30.6" customHeight="1" x14ac:dyDescent="0.25">
      <c r="A60" s="42" t="str">
        <f>+A47</f>
        <v>Indicador Base</v>
      </c>
      <c r="B60" s="243" t="str">
        <f>+[1]Programación!L16</f>
        <v>El 95% de los pobladores percibe una mejora en la seguridad de sus barrios al 2024</v>
      </c>
      <c r="C60" s="243"/>
      <c r="D60" s="39"/>
      <c r="E60" s="137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123"/>
    </row>
    <row r="61" spans="1:16" ht="25.5" x14ac:dyDescent="0.25">
      <c r="A61" s="42" t="str">
        <f>+A48</f>
        <v>Medio
Verificación</v>
      </c>
      <c r="B61" s="243" t="str">
        <f>+[1]Programación!N16</f>
        <v>Agenda Civica
Agenda cultural y de identidad
TDR</v>
      </c>
      <c r="C61" s="243"/>
      <c r="D61" s="39"/>
      <c r="E61" s="137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123"/>
    </row>
    <row r="62" spans="1:16" x14ac:dyDescent="0.25">
      <c r="A62" s="51" t="s">
        <v>236</v>
      </c>
      <c r="B62" s="250" t="str">
        <f>[1]Programación!J16</f>
        <v>Fomento a la cultura, arte y tradiciones de la parroquia</v>
      </c>
      <c r="C62" s="250"/>
      <c r="D62" s="39"/>
      <c r="E62" s="137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123"/>
    </row>
    <row r="63" spans="1:16" x14ac:dyDescent="0.25">
      <c r="A63" s="42" t="s">
        <v>231</v>
      </c>
      <c r="B63" s="243" t="str">
        <f>[1]Programación!I16</f>
        <v>GAD -PR-C 2 SC 7</v>
      </c>
      <c r="C63" s="243"/>
      <c r="D63" s="39"/>
      <c r="E63" s="137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123"/>
    </row>
    <row r="64" spans="1:16" s="21" customFormat="1" ht="25.5" x14ac:dyDescent="0.25">
      <c r="A64" s="47" t="s">
        <v>1</v>
      </c>
      <c r="B64" s="288" t="s">
        <v>232</v>
      </c>
      <c r="C64" s="288"/>
      <c r="D64" s="47" t="s">
        <v>233</v>
      </c>
      <c r="E64" s="138" t="s">
        <v>302</v>
      </c>
      <c r="F64" s="47" t="s">
        <v>3</v>
      </c>
      <c r="G64" s="47" t="s">
        <v>4</v>
      </c>
      <c r="H64" s="47" t="s">
        <v>5</v>
      </c>
      <c r="I64" s="47" t="s">
        <v>182</v>
      </c>
      <c r="J64" s="47" t="s">
        <v>6</v>
      </c>
      <c r="K64" s="288" t="s">
        <v>7</v>
      </c>
      <c r="L64" s="288"/>
      <c r="M64" s="288"/>
      <c r="N64" s="288"/>
      <c r="O64" s="288"/>
      <c r="P64" s="288"/>
    </row>
    <row r="65" spans="1:16" x14ac:dyDescent="0.25">
      <c r="A65" s="47"/>
      <c r="B65" s="288"/>
      <c r="C65" s="288"/>
      <c r="D65" s="47"/>
      <c r="E65" s="139"/>
      <c r="F65" s="47"/>
      <c r="G65" s="47"/>
      <c r="H65" s="47"/>
      <c r="I65" s="47"/>
      <c r="J65" s="47"/>
      <c r="K65" s="47" t="s">
        <v>9</v>
      </c>
      <c r="L65" s="47" t="s">
        <v>10</v>
      </c>
      <c r="M65" s="47" t="s">
        <v>11</v>
      </c>
      <c r="N65" s="47" t="s">
        <v>12</v>
      </c>
      <c r="O65" s="47" t="s">
        <v>13</v>
      </c>
      <c r="P65" s="117" t="s">
        <v>14</v>
      </c>
    </row>
    <row r="66" spans="1:16" x14ac:dyDescent="0.25">
      <c r="A66" s="44"/>
      <c r="B66" s="284" t="s">
        <v>229</v>
      </c>
      <c r="C66" s="284"/>
      <c r="D66" s="88"/>
      <c r="E66" s="140"/>
      <c r="F66" s="88"/>
      <c r="G66" s="88"/>
      <c r="H66" s="88"/>
      <c r="I66" s="88"/>
      <c r="J66" s="88"/>
      <c r="K66" s="249"/>
      <c r="L66" s="249"/>
      <c r="M66" s="249"/>
      <c r="N66" s="249"/>
      <c r="O66" s="249"/>
      <c r="P66" s="249"/>
    </row>
    <row r="67" spans="1:16" x14ac:dyDescent="0.25">
      <c r="A67" s="54" t="s">
        <v>28</v>
      </c>
      <c r="B67" s="285" t="s">
        <v>57</v>
      </c>
      <c r="C67" s="285"/>
      <c r="D67" s="2"/>
      <c r="E67" s="140"/>
      <c r="F67" s="75">
        <f>+E69+E70+E71+E72+E73+E74+E75+E78+E76+E79+E77</f>
        <v>59089.47</v>
      </c>
      <c r="G67" s="10">
        <v>0</v>
      </c>
      <c r="H67" s="10"/>
      <c r="I67" s="10">
        <v>0</v>
      </c>
      <c r="J67" s="10">
        <f>F67-I67</f>
        <v>59089.47</v>
      </c>
      <c r="K67" s="2"/>
      <c r="L67" s="2"/>
      <c r="M67" s="2"/>
      <c r="N67" s="2"/>
      <c r="O67" s="2"/>
      <c r="P67" s="118"/>
    </row>
    <row r="68" spans="1:16" x14ac:dyDescent="0.25">
      <c r="A68" s="109"/>
      <c r="B68" s="143"/>
      <c r="C68" s="144"/>
      <c r="D68" s="2"/>
      <c r="E68" s="140"/>
      <c r="F68" s="75"/>
      <c r="G68" s="10"/>
      <c r="H68" s="10"/>
      <c r="I68" s="10"/>
      <c r="J68" s="10"/>
      <c r="K68" s="2"/>
      <c r="L68" s="2"/>
      <c r="M68" s="2"/>
      <c r="N68" s="2"/>
      <c r="O68" s="2"/>
      <c r="P68" s="118"/>
    </row>
    <row r="69" spans="1:16" x14ac:dyDescent="0.25">
      <c r="A69" s="109"/>
      <c r="B69" s="143"/>
      <c r="C69" s="144"/>
      <c r="D69" s="2" t="s">
        <v>306</v>
      </c>
      <c r="E69" s="140">
        <v>1000</v>
      </c>
      <c r="F69" s="75"/>
      <c r="G69" s="10"/>
      <c r="H69" s="10"/>
      <c r="I69" s="10"/>
      <c r="J69" s="10"/>
      <c r="K69" s="2"/>
      <c r="L69" s="2"/>
      <c r="M69" s="2"/>
      <c r="N69" s="2"/>
      <c r="O69" s="2"/>
      <c r="P69" s="118"/>
    </row>
    <row r="70" spans="1:16" x14ac:dyDescent="0.25">
      <c r="A70" s="109"/>
      <c r="B70" s="143"/>
      <c r="C70" s="144"/>
      <c r="D70" s="2" t="s">
        <v>307</v>
      </c>
      <c r="E70" s="140">
        <v>1000</v>
      </c>
      <c r="F70" s="75"/>
      <c r="G70" s="10"/>
      <c r="H70" s="10"/>
      <c r="I70" s="10"/>
      <c r="J70" s="10"/>
      <c r="K70" s="2"/>
      <c r="L70" s="2"/>
      <c r="M70" s="2"/>
      <c r="N70" s="2"/>
      <c r="O70" s="2"/>
      <c r="P70" s="118"/>
    </row>
    <row r="71" spans="1:16" x14ac:dyDescent="0.25">
      <c r="A71" s="270"/>
      <c r="B71" s="271"/>
      <c r="C71" s="272"/>
      <c r="D71" s="2" t="s">
        <v>255</v>
      </c>
      <c r="E71" s="140">
        <v>35000</v>
      </c>
      <c r="F71" s="75"/>
      <c r="G71" s="10"/>
      <c r="H71" s="10"/>
      <c r="I71" s="10"/>
      <c r="J71" s="10"/>
      <c r="K71" s="2"/>
      <c r="L71" s="2"/>
      <c r="M71" s="2"/>
      <c r="N71" s="2"/>
      <c r="O71" s="2"/>
      <c r="P71" s="118"/>
    </row>
    <row r="72" spans="1:16" x14ac:dyDescent="0.25">
      <c r="A72" s="273"/>
      <c r="B72" s="274"/>
      <c r="C72" s="275"/>
      <c r="D72" s="2" t="s">
        <v>256</v>
      </c>
      <c r="E72" s="140">
        <v>2000</v>
      </c>
      <c r="F72" s="75"/>
      <c r="G72" s="10"/>
      <c r="H72" s="10"/>
      <c r="I72" s="10"/>
      <c r="J72" s="10"/>
      <c r="K72" s="2"/>
      <c r="L72" s="2"/>
      <c r="M72" s="2"/>
      <c r="N72" s="2"/>
      <c r="O72" s="2"/>
      <c r="P72" s="118"/>
    </row>
    <row r="73" spans="1:16" x14ac:dyDescent="0.25">
      <c r="A73" s="273"/>
      <c r="B73" s="274"/>
      <c r="C73" s="275"/>
      <c r="D73" s="2" t="s">
        <v>257</v>
      </c>
      <c r="E73" s="140">
        <v>12000</v>
      </c>
      <c r="F73" s="75"/>
      <c r="G73" s="10"/>
      <c r="H73" s="10"/>
      <c r="I73" s="10"/>
      <c r="J73" s="10"/>
      <c r="K73" s="2"/>
      <c r="L73" s="2"/>
      <c r="M73" s="2"/>
      <c r="N73" s="2"/>
      <c r="O73" s="2"/>
      <c r="P73" s="118"/>
    </row>
    <row r="74" spans="1:16" x14ac:dyDescent="0.25">
      <c r="A74" s="273"/>
      <c r="B74" s="274"/>
      <c r="C74" s="275"/>
      <c r="D74" s="2" t="s">
        <v>260</v>
      </c>
      <c r="E74" s="140">
        <v>1500</v>
      </c>
      <c r="F74" s="75"/>
      <c r="G74" s="10"/>
      <c r="H74" s="10"/>
      <c r="I74" s="10"/>
      <c r="J74" s="10"/>
      <c r="K74" s="2"/>
      <c r="L74" s="2"/>
      <c r="M74" s="2"/>
      <c r="N74" s="2"/>
      <c r="O74" s="2"/>
      <c r="P74" s="118"/>
    </row>
    <row r="75" spans="1:16" x14ac:dyDescent="0.25">
      <c r="A75" s="273"/>
      <c r="B75" s="274"/>
      <c r="C75" s="275"/>
      <c r="D75" s="2" t="s">
        <v>258</v>
      </c>
      <c r="E75" s="140">
        <v>1500</v>
      </c>
      <c r="F75" s="75"/>
      <c r="G75" s="10"/>
      <c r="H75" s="10"/>
      <c r="I75" s="10"/>
      <c r="J75" s="10"/>
      <c r="K75" s="2"/>
      <c r="L75" s="2"/>
      <c r="M75" s="2"/>
      <c r="N75" s="2"/>
      <c r="O75" s="2"/>
      <c r="P75" s="118"/>
    </row>
    <row r="76" spans="1:16" x14ac:dyDescent="0.25">
      <c r="A76" s="273"/>
      <c r="B76" s="274"/>
      <c r="C76" s="275"/>
      <c r="D76" s="2" t="s">
        <v>308</v>
      </c>
      <c r="E76" s="140"/>
      <c r="F76" s="75"/>
      <c r="G76" s="10"/>
      <c r="H76" s="10"/>
      <c r="I76" s="10"/>
      <c r="J76" s="10"/>
      <c r="K76" s="2"/>
      <c r="L76" s="2"/>
      <c r="M76" s="2"/>
      <c r="N76" s="2"/>
      <c r="O76" s="2"/>
      <c r="P76" s="118"/>
    </row>
    <row r="77" spans="1:16" x14ac:dyDescent="0.25">
      <c r="A77" s="273"/>
      <c r="B77" s="274"/>
      <c r="C77" s="275"/>
      <c r="D77" s="2" t="s">
        <v>334</v>
      </c>
      <c r="E77" s="140"/>
      <c r="F77" s="75"/>
      <c r="G77" s="10"/>
      <c r="H77" s="10"/>
      <c r="I77" s="10"/>
      <c r="J77" s="10"/>
      <c r="K77" s="2"/>
      <c r="L77" s="2"/>
      <c r="M77" s="2"/>
      <c r="N77" s="2"/>
      <c r="O77" s="2"/>
      <c r="P77" s="118"/>
    </row>
    <row r="78" spans="1:16" x14ac:dyDescent="0.25">
      <c r="A78" s="273"/>
      <c r="B78" s="274"/>
      <c r="C78" s="275"/>
      <c r="D78" s="2" t="s">
        <v>309</v>
      </c>
      <c r="E78" s="140">
        <v>2000</v>
      </c>
      <c r="F78" s="75"/>
      <c r="G78" s="10"/>
      <c r="H78" s="10"/>
      <c r="I78" s="10"/>
      <c r="J78" s="10"/>
      <c r="K78" s="2"/>
      <c r="L78" s="2"/>
      <c r="M78" s="2"/>
      <c r="N78" s="2"/>
      <c r="O78" s="2"/>
      <c r="P78" s="118"/>
    </row>
    <row r="79" spans="1:16" x14ac:dyDescent="0.25">
      <c r="A79" s="276"/>
      <c r="B79" s="277"/>
      <c r="C79" s="278"/>
      <c r="D79" s="2" t="s">
        <v>259</v>
      </c>
      <c r="E79" s="140">
        <v>3089.47</v>
      </c>
      <c r="F79" s="75"/>
      <c r="G79" s="10"/>
      <c r="H79" s="10"/>
      <c r="I79" s="10"/>
      <c r="J79" s="10"/>
      <c r="K79" s="2"/>
      <c r="L79" s="2"/>
      <c r="M79" s="2"/>
      <c r="N79" s="2"/>
      <c r="O79" s="2"/>
      <c r="P79" s="118"/>
    </row>
    <row r="80" spans="1:16" x14ac:dyDescent="0.25">
      <c r="A80" s="315" t="s">
        <v>63</v>
      </c>
      <c r="B80" s="316"/>
      <c r="C80" s="316"/>
      <c r="D80" s="317"/>
      <c r="E80" s="3"/>
      <c r="F80" s="3">
        <f>SUM(F67:F67)</f>
        <v>59089.47</v>
      </c>
      <c r="G80" s="3">
        <f>SUM(G67:G67)</f>
        <v>0</v>
      </c>
      <c r="H80" s="3">
        <f>SUM(H67:H67)</f>
        <v>0</v>
      </c>
      <c r="I80" s="3">
        <f>SUM(I67:I67)</f>
        <v>0</v>
      </c>
      <c r="J80" s="3">
        <f>SUM(J67:J67)</f>
        <v>59089.47</v>
      </c>
      <c r="K80" s="3"/>
      <c r="L80" s="3"/>
      <c r="M80" s="3"/>
      <c r="N80" s="3"/>
      <c r="O80" s="3"/>
      <c r="P80" s="119"/>
    </row>
    <row r="81" spans="1:16" x14ac:dyDescent="0.25">
      <c r="A81" s="89"/>
      <c r="B81" s="90"/>
      <c r="C81" s="90"/>
      <c r="D81" s="90"/>
      <c r="F81" s="91"/>
      <c r="G81" s="91"/>
      <c r="H81" s="91"/>
      <c r="I81" s="91"/>
      <c r="J81" s="92"/>
      <c r="K81" s="93"/>
      <c r="L81" s="91"/>
      <c r="M81" s="91"/>
      <c r="N81" s="91"/>
      <c r="O81" s="91"/>
      <c r="P81" s="91"/>
    </row>
    <row r="82" spans="1:16" x14ac:dyDescent="0.25">
      <c r="A82" s="280" t="s">
        <v>64</v>
      </c>
      <c r="B82" s="280"/>
      <c r="C82" s="280"/>
      <c r="D82" s="42"/>
      <c r="E82" s="137"/>
      <c r="F82" s="42"/>
      <c r="G82" s="42"/>
      <c r="H82" s="42"/>
      <c r="I82" s="42"/>
      <c r="J82" s="42"/>
      <c r="K82" s="229"/>
      <c r="L82" s="229"/>
      <c r="M82" s="229"/>
      <c r="N82" s="229"/>
      <c r="O82" s="229"/>
      <c r="P82" s="229"/>
    </row>
    <row r="83" spans="1:16" ht="35.1" customHeight="1" x14ac:dyDescent="0.25">
      <c r="A83" s="39" t="str">
        <f>+[1]Programación!$K$3</f>
        <v>Meta</v>
      </c>
      <c r="B83" s="229" t="str">
        <f>+[1]Programación!K18</f>
        <v>Un Centro de Desarrollo Económico funcionando como eje de reactivación económica en la parroquia al 2024.</v>
      </c>
      <c r="C83" s="229"/>
      <c r="D83" s="42"/>
      <c r="E83" s="137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116"/>
    </row>
    <row r="84" spans="1:16" x14ac:dyDescent="0.25">
      <c r="A84" s="39" t="str">
        <f>+A60</f>
        <v>Indicador Base</v>
      </c>
      <c r="B84" s="229" t="str">
        <f>+[1]Programación!L18</f>
        <v>% de incremento de empleos formales</v>
      </c>
      <c r="C84" s="229"/>
      <c r="D84" s="43"/>
      <c r="E84" s="137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125"/>
    </row>
    <row r="85" spans="1:16" ht="49.5" customHeight="1" x14ac:dyDescent="0.25">
      <c r="A85" s="39" t="str">
        <f>+A61</f>
        <v>Medio
Verificación</v>
      </c>
      <c r="B85" s="229" t="str">
        <f>+[1]Programación!N18</f>
        <v>Proyecto
Plan de Contingencia
Convenio de cooperación</v>
      </c>
      <c r="C85" s="229"/>
      <c r="D85" s="43"/>
      <c r="E85" s="137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125"/>
    </row>
    <row r="86" spans="1:16" ht="57" customHeight="1" x14ac:dyDescent="0.25">
      <c r="A86" s="41" t="s">
        <v>237</v>
      </c>
      <c r="B86" s="282" t="str">
        <f>[1]Programación!J18</f>
        <v xml:space="preserve">Centro de Desarrollo Económico y Comunitario para el apoyo a la producción, emprendimiento y gestión de negocios </v>
      </c>
      <c r="C86" s="282"/>
      <c r="D86" s="39"/>
      <c r="E86" s="137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123"/>
    </row>
    <row r="87" spans="1:16" x14ac:dyDescent="0.25">
      <c r="A87" s="39" t="s">
        <v>231</v>
      </c>
      <c r="B87" s="283" t="str">
        <f>[1]Programación!I18</f>
        <v>GAD -PR-C 3 EP 10</v>
      </c>
      <c r="C87" s="283"/>
      <c r="D87" s="39"/>
      <c r="E87" s="137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123"/>
    </row>
    <row r="88" spans="1:16" s="21" customFormat="1" ht="25.5" x14ac:dyDescent="0.25">
      <c r="A88" s="47" t="s">
        <v>1</v>
      </c>
      <c r="B88" s="288" t="s">
        <v>232</v>
      </c>
      <c r="C88" s="288"/>
      <c r="D88" s="47" t="s">
        <v>233</v>
      </c>
      <c r="E88" s="138" t="s">
        <v>302</v>
      </c>
      <c r="F88" s="47" t="s">
        <v>3</v>
      </c>
      <c r="G88" s="47" t="s">
        <v>4</v>
      </c>
      <c r="H88" s="47" t="s">
        <v>5</v>
      </c>
      <c r="I88" s="47" t="s">
        <v>182</v>
      </c>
      <c r="J88" s="47" t="s">
        <v>6</v>
      </c>
      <c r="K88" s="288" t="s">
        <v>7</v>
      </c>
      <c r="L88" s="288"/>
      <c r="M88" s="288"/>
      <c r="N88" s="288"/>
      <c r="O88" s="288"/>
      <c r="P88" s="288"/>
    </row>
    <row r="89" spans="1:16" x14ac:dyDescent="0.25">
      <c r="A89" s="40"/>
      <c r="B89" s="248"/>
      <c r="C89" s="248"/>
      <c r="D89" s="40"/>
      <c r="E89" s="139"/>
      <c r="F89" s="40"/>
      <c r="G89" s="40"/>
      <c r="H89" s="40"/>
      <c r="I89" s="40"/>
      <c r="J89" s="40"/>
      <c r="K89" s="47" t="s">
        <v>9</v>
      </c>
      <c r="L89" s="47" t="s">
        <v>10</v>
      </c>
      <c r="M89" s="47" t="s">
        <v>11</v>
      </c>
      <c r="N89" s="47" t="s">
        <v>12</v>
      </c>
      <c r="O89" s="47" t="s">
        <v>13</v>
      </c>
      <c r="P89" s="117" t="s">
        <v>14</v>
      </c>
    </row>
    <row r="90" spans="1:16" x14ac:dyDescent="0.25">
      <c r="A90" s="44"/>
      <c r="B90" s="281" t="str">
        <f>[1]Alcance!D57</f>
        <v>Promoción Socio-cultural</v>
      </c>
      <c r="C90" s="281"/>
      <c r="D90" s="60"/>
      <c r="E90" s="14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120"/>
    </row>
    <row r="91" spans="1:16" x14ac:dyDescent="0.25">
      <c r="A91" s="76" t="s">
        <v>320</v>
      </c>
      <c r="B91" s="230" t="s">
        <v>321</v>
      </c>
      <c r="C91" s="230"/>
      <c r="D91" s="60"/>
      <c r="E91" s="140"/>
      <c r="F91" s="77">
        <v>7464</v>
      </c>
      <c r="G91" s="78">
        <v>0</v>
      </c>
      <c r="H91" s="78">
        <v>0</v>
      </c>
      <c r="I91" s="77">
        <v>0</v>
      </c>
      <c r="J91" s="77">
        <f>F91-I91</f>
        <v>7464</v>
      </c>
      <c r="K91" s="60"/>
      <c r="L91" s="60"/>
      <c r="M91" s="60"/>
      <c r="N91" s="60"/>
      <c r="O91" s="60"/>
      <c r="P91" s="120"/>
    </row>
    <row r="92" spans="1:16" x14ac:dyDescent="0.25">
      <c r="A92" s="76" t="s">
        <v>68</v>
      </c>
      <c r="B92" s="230" t="s">
        <v>69</v>
      </c>
      <c r="C92" s="230"/>
      <c r="D92" s="2"/>
      <c r="E92" s="140"/>
      <c r="F92" s="77">
        <v>765.16</v>
      </c>
      <c r="G92" s="78">
        <v>0</v>
      </c>
      <c r="H92" s="78">
        <v>0</v>
      </c>
      <c r="I92" s="77">
        <v>0</v>
      </c>
      <c r="J92" s="77">
        <f>F92-I92</f>
        <v>765.16</v>
      </c>
      <c r="K92" s="2"/>
      <c r="L92" s="2"/>
      <c r="M92" s="2"/>
      <c r="N92" s="2"/>
      <c r="O92" s="2"/>
      <c r="P92" s="118"/>
    </row>
    <row r="93" spans="1:16" x14ac:dyDescent="0.25">
      <c r="A93" s="76" t="s">
        <v>70</v>
      </c>
      <c r="B93" s="230" t="s">
        <v>71</v>
      </c>
      <c r="C93" s="230"/>
      <c r="D93" s="2"/>
      <c r="E93" s="140"/>
      <c r="F93" s="77">
        <v>835</v>
      </c>
      <c r="G93" s="78">
        <v>0</v>
      </c>
      <c r="H93" s="78">
        <v>0</v>
      </c>
      <c r="I93" s="77">
        <v>0</v>
      </c>
      <c r="J93" s="77">
        <f>F93+G93-H93-I93</f>
        <v>835</v>
      </c>
      <c r="K93" s="2"/>
      <c r="L93" s="2"/>
      <c r="M93" s="2"/>
      <c r="N93" s="2"/>
      <c r="O93" s="2"/>
      <c r="P93" s="118"/>
    </row>
    <row r="94" spans="1:16" x14ac:dyDescent="0.25">
      <c r="A94" s="76" t="s">
        <v>74</v>
      </c>
      <c r="B94" s="230" t="s">
        <v>75</v>
      </c>
      <c r="C94" s="230"/>
      <c r="D94" s="2"/>
      <c r="E94" s="140"/>
      <c r="F94" s="77">
        <v>906.88</v>
      </c>
      <c r="G94" s="78">
        <v>0</v>
      </c>
      <c r="H94" s="78">
        <v>0</v>
      </c>
      <c r="I94" s="77">
        <v>0</v>
      </c>
      <c r="J94" s="77">
        <f>F94+G94-H94-I94</f>
        <v>906.88</v>
      </c>
      <c r="K94" s="2"/>
      <c r="L94" s="2"/>
      <c r="M94" s="2"/>
      <c r="N94" s="2"/>
      <c r="O94" s="2"/>
      <c r="P94" s="118"/>
    </row>
    <row r="95" spans="1:16" x14ac:dyDescent="0.25">
      <c r="A95" s="76" t="s">
        <v>76</v>
      </c>
      <c r="B95" s="230" t="s">
        <v>77</v>
      </c>
      <c r="C95" s="230"/>
      <c r="D95" s="2"/>
      <c r="E95" s="140"/>
      <c r="F95" s="77">
        <v>686.5</v>
      </c>
      <c r="G95" s="78">
        <v>0</v>
      </c>
      <c r="H95" s="78">
        <v>0</v>
      </c>
      <c r="I95" s="77">
        <v>0</v>
      </c>
      <c r="J95" s="77">
        <f>F95-I95</f>
        <v>686.5</v>
      </c>
      <c r="K95" s="2"/>
      <c r="L95" s="2"/>
      <c r="M95" s="2"/>
      <c r="N95" s="2"/>
      <c r="O95" s="2"/>
      <c r="P95" s="118"/>
    </row>
    <row r="96" spans="1:16" x14ac:dyDescent="0.25">
      <c r="A96" s="76" t="s">
        <v>78</v>
      </c>
      <c r="B96" s="230" t="s">
        <v>79</v>
      </c>
      <c r="C96" s="230"/>
      <c r="D96" s="2"/>
      <c r="E96" s="140"/>
      <c r="F96" s="77">
        <v>1000</v>
      </c>
      <c r="G96" s="78">
        <v>0</v>
      </c>
      <c r="H96" s="78">
        <v>0</v>
      </c>
      <c r="I96" s="77">
        <v>0</v>
      </c>
      <c r="J96" s="77">
        <f t="shared" ref="J96:J99" si="4">F96+G96-H96-I96</f>
        <v>1000</v>
      </c>
      <c r="K96" s="2"/>
      <c r="L96" s="2"/>
      <c r="M96" s="2"/>
      <c r="N96" s="2"/>
      <c r="O96" s="2"/>
      <c r="P96" s="118"/>
    </row>
    <row r="97" spans="1:16" x14ac:dyDescent="0.25">
      <c r="A97" s="64" t="s">
        <v>30</v>
      </c>
      <c r="B97" s="233" t="s">
        <v>31</v>
      </c>
      <c r="C97" s="233"/>
      <c r="D97" s="2"/>
      <c r="E97" s="140"/>
      <c r="F97" s="62">
        <v>1000</v>
      </c>
      <c r="G97" s="63">
        <v>0</v>
      </c>
      <c r="H97" s="63"/>
      <c r="I97" s="62">
        <v>0</v>
      </c>
      <c r="J97" s="63">
        <f t="shared" si="4"/>
        <v>1000</v>
      </c>
      <c r="K97" s="2"/>
      <c r="L97" s="2"/>
      <c r="M97" s="2"/>
      <c r="N97" s="2"/>
      <c r="O97" s="2"/>
      <c r="P97" s="118"/>
    </row>
    <row r="98" spans="1:16" x14ac:dyDescent="0.25">
      <c r="A98" s="64" t="s">
        <v>32</v>
      </c>
      <c r="B98" s="233" t="s">
        <v>33</v>
      </c>
      <c r="C98" s="233"/>
      <c r="D98" s="2"/>
      <c r="E98" s="140"/>
      <c r="F98" s="62">
        <v>1000</v>
      </c>
      <c r="G98" s="63">
        <v>0</v>
      </c>
      <c r="H98" s="63"/>
      <c r="I98" s="62">
        <v>0</v>
      </c>
      <c r="J98" s="63">
        <f t="shared" si="4"/>
        <v>1000</v>
      </c>
      <c r="K98" s="2"/>
      <c r="L98" s="2"/>
      <c r="M98" s="2"/>
      <c r="N98" s="2"/>
      <c r="O98" s="2"/>
      <c r="P98" s="118"/>
    </row>
    <row r="99" spans="1:16" x14ac:dyDescent="0.25">
      <c r="A99" s="64" t="s">
        <v>34</v>
      </c>
      <c r="B99" s="233" t="s">
        <v>35</v>
      </c>
      <c r="C99" s="233"/>
      <c r="D99" s="2"/>
      <c r="E99" s="140"/>
      <c r="F99" s="62">
        <v>1400</v>
      </c>
      <c r="G99" s="63">
        <v>0</v>
      </c>
      <c r="H99" s="63"/>
      <c r="I99" s="62">
        <v>0</v>
      </c>
      <c r="J99" s="63">
        <f t="shared" si="4"/>
        <v>1400</v>
      </c>
      <c r="K99" s="2"/>
      <c r="L99" s="2"/>
      <c r="M99" s="2"/>
      <c r="N99" s="2"/>
      <c r="O99" s="2"/>
      <c r="P99" s="118"/>
    </row>
    <row r="100" spans="1:16" x14ac:dyDescent="0.25">
      <c r="A100" s="61" t="s">
        <v>28</v>
      </c>
      <c r="B100" s="232" t="s">
        <v>29</v>
      </c>
      <c r="C100" s="232"/>
      <c r="D100" s="2"/>
      <c r="E100" s="140"/>
      <c r="F100" s="62">
        <v>5000</v>
      </c>
      <c r="G100" s="63">
        <v>0</v>
      </c>
      <c r="H100" s="63"/>
      <c r="I100" s="62">
        <v>0</v>
      </c>
      <c r="J100" s="63">
        <f>F100-I100</f>
        <v>5000</v>
      </c>
      <c r="K100" s="2"/>
      <c r="L100" s="2"/>
      <c r="M100" s="2"/>
      <c r="N100" s="2"/>
      <c r="O100" s="2"/>
      <c r="P100" s="118"/>
    </row>
    <row r="101" spans="1:16" x14ac:dyDescent="0.25">
      <c r="A101" s="315" t="s">
        <v>82</v>
      </c>
      <c r="B101" s="316"/>
      <c r="C101" s="316"/>
      <c r="D101" s="317"/>
      <c r="E101" s="3"/>
      <c r="F101" s="3">
        <f>SUM(F91:F100)</f>
        <v>20057.54</v>
      </c>
      <c r="G101" s="3">
        <f>SUM(G92:G96)</f>
        <v>0</v>
      </c>
      <c r="H101" s="3">
        <f>SUM(H92:H96)</f>
        <v>0</v>
      </c>
      <c r="I101" s="3">
        <f>SUM(I92:I96)</f>
        <v>0</v>
      </c>
      <c r="J101" s="3">
        <f>SUM(J92:J96)</f>
        <v>4193.54</v>
      </c>
      <c r="K101" s="3"/>
      <c r="L101" s="3"/>
      <c r="M101" s="3"/>
      <c r="N101" s="3"/>
      <c r="O101" s="3"/>
      <c r="P101" s="119"/>
    </row>
    <row r="102" spans="1:16" x14ac:dyDescent="0.25">
      <c r="A102" s="38"/>
      <c r="B102" s="38"/>
      <c r="C102" s="38"/>
      <c r="D102" s="38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</row>
    <row r="103" spans="1:16" x14ac:dyDescent="0.25">
      <c r="A103" s="45" t="str">
        <f>+[1]Programación!$K$3</f>
        <v>Meta</v>
      </c>
      <c r="B103" s="45" t="str">
        <f>+[1]Programación!K21</f>
        <v>160 negocios que se afectaron por la COVID 19 se han reactivado al 2024</v>
      </c>
      <c r="C103" s="45"/>
      <c r="D103" s="50"/>
      <c r="E103" s="137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121"/>
    </row>
    <row r="104" spans="1:16" x14ac:dyDescent="0.25">
      <c r="A104" s="45" t="str">
        <f>+A84</f>
        <v>Indicador Base</v>
      </c>
      <c r="B104" s="45" t="str">
        <f>+[1]Programación!L21</f>
        <v>Número de emprendimientos creados</v>
      </c>
      <c r="C104" s="45"/>
      <c r="D104" s="46"/>
      <c r="E104" s="137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122"/>
    </row>
    <row r="105" spans="1:16" x14ac:dyDescent="0.25">
      <c r="A105" s="45" t="str">
        <f>+A85</f>
        <v>Medio
Verificación</v>
      </c>
      <c r="B105" s="45" t="str">
        <f>+[1]Programación!N21</f>
        <v>TDR-s
Informe Motivado
Expediente Proceso de contrataciòn</v>
      </c>
      <c r="C105" s="45"/>
      <c r="D105" s="46"/>
      <c r="E105" s="137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122"/>
    </row>
    <row r="106" spans="1:16" ht="37.5" customHeight="1" x14ac:dyDescent="0.25">
      <c r="A106" s="41" t="s">
        <v>322</v>
      </c>
      <c r="B106" s="282" t="str">
        <f>[1]Programación!J21</f>
        <v>Reactivación económica - productiva de negocios POST COVID 19</v>
      </c>
      <c r="C106" s="282"/>
      <c r="D106" s="39"/>
      <c r="E106" s="137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123"/>
    </row>
    <row r="107" spans="1:16" x14ac:dyDescent="0.25">
      <c r="A107" s="39" t="s">
        <v>231</v>
      </c>
      <c r="B107" s="229" t="s">
        <v>85</v>
      </c>
      <c r="C107" s="229"/>
      <c r="D107" s="39"/>
      <c r="E107" s="137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123"/>
    </row>
    <row r="108" spans="1:16" s="21" customFormat="1" ht="25.5" x14ac:dyDescent="0.25">
      <c r="A108" s="47" t="s">
        <v>1</v>
      </c>
      <c r="B108" s="288" t="s">
        <v>232</v>
      </c>
      <c r="C108" s="288"/>
      <c r="D108" s="47" t="s">
        <v>233</v>
      </c>
      <c r="E108" s="138" t="s">
        <v>302</v>
      </c>
      <c r="F108" s="47" t="s">
        <v>3</v>
      </c>
      <c r="G108" s="47" t="s">
        <v>4</v>
      </c>
      <c r="H108" s="47" t="s">
        <v>5</v>
      </c>
      <c r="I108" s="47" t="s">
        <v>182</v>
      </c>
      <c r="J108" s="47" t="s">
        <v>6</v>
      </c>
      <c r="K108" s="288" t="s">
        <v>7</v>
      </c>
      <c r="L108" s="288"/>
      <c r="M108" s="288"/>
      <c r="N108" s="288"/>
      <c r="O108" s="288"/>
      <c r="P108" s="288"/>
    </row>
    <row r="109" spans="1:16" x14ac:dyDescent="0.25">
      <c r="A109" s="40"/>
      <c r="B109" s="248"/>
      <c r="C109" s="248"/>
      <c r="D109" s="40"/>
      <c r="E109" s="139"/>
      <c r="F109" s="40"/>
      <c r="G109" s="40"/>
      <c r="H109" s="40"/>
      <c r="I109" s="40"/>
      <c r="J109" s="40"/>
      <c r="K109" s="47" t="s">
        <v>9</v>
      </c>
      <c r="L109" s="47" t="s">
        <v>10</v>
      </c>
      <c r="M109" s="47" t="s">
        <v>11</v>
      </c>
      <c r="N109" s="47" t="s">
        <v>12</v>
      </c>
      <c r="O109" s="47" t="s">
        <v>13</v>
      </c>
      <c r="P109" s="117" t="s">
        <v>14</v>
      </c>
    </row>
    <row r="110" spans="1:16" x14ac:dyDescent="0.25">
      <c r="A110" s="44"/>
      <c r="B110" s="287" t="str">
        <f>[1]Alcance!D69</f>
        <v>Sostenibilidad Ambiental / Conciencia ciudadana</v>
      </c>
      <c r="C110" s="287"/>
      <c r="D110" s="60"/>
      <c r="E110" s="14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120"/>
    </row>
    <row r="111" spans="1:16" x14ac:dyDescent="0.25">
      <c r="A111" s="54" t="s">
        <v>86</v>
      </c>
      <c r="B111" s="231" t="s">
        <v>221</v>
      </c>
      <c r="C111" s="231"/>
      <c r="D111" s="2"/>
      <c r="E111" s="140"/>
      <c r="F111" s="79">
        <v>3000</v>
      </c>
      <c r="G111" s="64"/>
      <c r="H111" s="64"/>
      <c r="I111" s="10">
        <v>0</v>
      </c>
      <c r="J111" s="10">
        <f>+F111-I111</f>
        <v>3000</v>
      </c>
      <c r="K111" s="2"/>
      <c r="L111" s="6"/>
      <c r="M111" s="6"/>
      <c r="N111" s="7"/>
      <c r="O111" s="7"/>
      <c r="P111" s="126"/>
    </row>
    <row r="112" spans="1:16" x14ac:dyDescent="0.25">
      <c r="A112" s="254"/>
      <c r="B112" s="255"/>
      <c r="C112" s="256"/>
      <c r="D112" s="2" t="s">
        <v>261</v>
      </c>
      <c r="E112" s="140">
        <v>3000</v>
      </c>
      <c r="F112" s="79"/>
      <c r="G112" s="64"/>
      <c r="H112" s="64"/>
      <c r="I112" s="10"/>
      <c r="J112" s="10"/>
      <c r="K112" s="2"/>
      <c r="L112" s="6"/>
      <c r="M112" s="6"/>
      <c r="N112" s="7"/>
      <c r="O112" s="7"/>
      <c r="P112" s="126"/>
    </row>
    <row r="113" spans="1:16" x14ac:dyDescent="0.25">
      <c r="A113" s="54" t="s">
        <v>28</v>
      </c>
      <c r="B113" s="231" t="s">
        <v>323</v>
      </c>
      <c r="C113" s="231"/>
      <c r="D113" s="2"/>
      <c r="E113" s="140"/>
      <c r="F113" s="79">
        <v>45509.72</v>
      </c>
      <c r="G113" s="64"/>
      <c r="H113" s="64"/>
      <c r="I113" s="10">
        <v>0</v>
      </c>
      <c r="J113" s="10">
        <f>+F113-I113</f>
        <v>45509.72</v>
      </c>
      <c r="K113" s="2"/>
      <c r="L113" s="6"/>
      <c r="M113" s="6"/>
      <c r="N113" s="7"/>
      <c r="O113" s="7"/>
      <c r="P113" s="126"/>
    </row>
    <row r="114" spans="1:16" x14ac:dyDescent="0.25">
      <c r="A114" s="110"/>
      <c r="B114" s="146"/>
      <c r="C114" s="146"/>
      <c r="D114" s="148"/>
      <c r="E114" s="140"/>
      <c r="F114" s="79">
        <f ca="1">SUM(F111:F114)</f>
        <v>0</v>
      </c>
      <c r="G114" s="64"/>
      <c r="H114" s="64"/>
      <c r="I114" s="10"/>
      <c r="J114" s="10"/>
      <c r="K114" s="2"/>
      <c r="L114" s="6"/>
      <c r="M114" s="6"/>
      <c r="N114" s="7"/>
      <c r="O114" s="7"/>
      <c r="P114" s="126"/>
    </row>
    <row r="115" spans="1:16" x14ac:dyDescent="0.25">
      <c r="A115" s="315" t="s">
        <v>87</v>
      </c>
      <c r="B115" s="316"/>
      <c r="C115" s="316"/>
      <c r="D115" s="317"/>
      <c r="E115" s="3"/>
      <c r="F115" s="3">
        <f>+F111+F113</f>
        <v>48509.72</v>
      </c>
      <c r="G115" s="8">
        <f>SUM(G111:G111)</f>
        <v>0</v>
      </c>
      <c r="H115" s="8">
        <f>SUM(H111:H111)</f>
        <v>0</v>
      </c>
      <c r="I115" s="3">
        <f>SUM(I111:I111)</f>
        <v>0</v>
      </c>
      <c r="J115" s="3">
        <f>SUM(J111:J111)</f>
        <v>3000</v>
      </c>
      <c r="K115" s="3"/>
      <c r="L115" s="3"/>
      <c r="M115" s="3"/>
      <c r="N115" s="3"/>
      <c r="O115" s="3"/>
      <c r="P115" s="119"/>
    </row>
    <row r="116" spans="1:16" x14ac:dyDescent="0.25">
      <c r="A116" s="73"/>
      <c r="B116" s="74"/>
      <c r="C116" s="74"/>
      <c r="D116" s="74"/>
      <c r="F116" s="85"/>
      <c r="G116" s="95"/>
      <c r="H116" s="95"/>
      <c r="I116" s="85"/>
      <c r="J116" s="86"/>
      <c r="K116" s="87"/>
      <c r="L116" s="85"/>
      <c r="M116" s="85"/>
      <c r="N116" s="85"/>
      <c r="O116" s="85"/>
      <c r="P116" s="85"/>
    </row>
    <row r="117" spans="1:16" x14ac:dyDescent="0.25">
      <c r="A117" s="239" t="s">
        <v>88</v>
      </c>
      <c r="B117" s="239"/>
      <c r="C117" s="239"/>
      <c r="D117" s="50"/>
      <c r="E117" s="137"/>
      <c r="F117" s="50"/>
      <c r="G117" s="50"/>
      <c r="H117" s="50"/>
      <c r="I117" s="50"/>
      <c r="J117" s="50"/>
      <c r="K117" s="283"/>
      <c r="L117" s="283"/>
      <c r="M117" s="283"/>
      <c r="N117" s="283"/>
      <c r="O117" s="283"/>
      <c r="P117" s="283"/>
    </row>
    <row r="118" spans="1:16" ht="134.1" customHeight="1" x14ac:dyDescent="0.25">
      <c r="A118" s="45" t="str">
        <f>+[1]Programación!$K$3</f>
        <v>Meta</v>
      </c>
      <c r="B118" s="229" t="str">
        <f>+[1]Programación!K24</f>
        <v xml:space="preserve">Ejecución presupuestaria
80% mapeo y priorización de vías
Dos paradas de buses intervenidas 
El 10% gestión de nuevas rutas
Tres talleres de sensibilización de educación vial incluida capacitación a conductores de transporte público
Desarrollo de estudios para el sistema de transferencia de pasajeros y 50% prefactibilidad del sistema vial de salida
2 mingas anuales </v>
      </c>
      <c r="C118" s="229"/>
      <c r="D118" s="50"/>
      <c r="E118" s="137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121"/>
    </row>
    <row r="119" spans="1:16" x14ac:dyDescent="0.25">
      <c r="A119" s="45" t="str">
        <f>+A104</f>
        <v>Indicador Base</v>
      </c>
      <c r="B119" s="312" t="str">
        <f>+[1]Programación!L24</f>
        <v>El 90% de la infraestructura vial está en buenas condiciones al 2024</v>
      </c>
      <c r="C119" s="313"/>
      <c r="D119" s="314"/>
      <c r="E119" s="137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122"/>
    </row>
    <row r="120" spans="1:16" x14ac:dyDescent="0.25">
      <c r="A120" s="45" t="str">
        <f>+A105</f>
        <v>Medio
Verificación</v>
      </c>
      <c r="B120" s="45" t="str">
        <f>+[1]Programación!N24</f>
        <v>Convenio de interinstitucionales
TDR
Cronograma Gantt</v>
      </c>
      <c r="C120" s="45"/>
      <c r="D120" s="46"/>
      <c r="E120" s="137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122"/>
    </row>
    <row r="121" spans="1:16" ht="15.6" customHeight="1" x14ac:dyDescent="0.25">
      <c r="A121" s="41" t="s">
        <v>238</v>
      </c>
      <c r="B121" s="282" t="str">
        <f>[1]Programación!J24</f>
        <v>Sistema vial seguro, señalizado y limpio</v>
      </c>
      <c r="C121" s="282"/>
      <c r="D121" s="39"/>
      <c r="E121" s="137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123"/>
    </row>
    <row r="122" spans="1:16" x14ac:dyDescent="0.25">
      <c r="A122" s="39" t="s">
        <v>231</v>
      </c>
      <c r="B122" s="229" t="s">
        <v>91</v>
      </c>
      <c r="C122" s="229"/>
      <c r="D122" s="39"/>
      <c r="E122" s="137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123"/>
    </row>
    <row r="123" spans="1:16" s="21" customFormat="1" ht="25.5" x14ac:dyDescent="0.25">
      <c r="A123" s="47" t="s">
        <v>1</v>
      </c>
      <c r="B123" s="288" t="s">
        <v>232</v>
      </c>
      <c r="C123" s="288"/>
      <c r="D123" s="47" t="s">
        <v>233</v>
      </c>
      <c r="E123" s="138" t="s">
        <v>302</v>
      </c>
      <c r="F123" s="47" t="s">
        <v>3</v>
      </c>
      <c r="G123" s="47" t="s">
        <v>4</v>
      </c>
      <c r="H123" s="47" t="s">
        <v>5</v>
      </c>
      <c r="I123" s="47" t="s">
        <v>182</v>
      </c>
      <c r="J123" s="47" t="s">
        <v>6</v>
      </c>
      <c r="K123" s="288" t="s">
        <v>7</v>
      </c>
      <c r="L123" s="288"/>
      <c r="M123" s="288"/>
      <c r="N123" s="288"/>
      <c r="O123" s="288"/>
      <c r="P123" s="288"/>
    </row>
    <row r="124" spans="1:16" x14ac:dyDescent="0.25">
      <c r="A124" s="40"/>
      <c r="B124" s="248"/>
      <c r="C124" s="248"/>
      <c r="D124" s="40"/>
      <c r="E124" s="139"/>
      <c r="F124" s="40"/>
      <c r="G124" s="40"/>
      <c r="H124" s="40"/>
      <c r="I124" s="40"/>
      <c r="J124" s="40"/>
      <c r="K124" s="47" t="s">
        <v>9</v>
      </c>
      <c r="L124" s="47" t="s">
        <v>10</v>
      </c>
      <c r="M124" s="47" t="s">
        <v>11</v>
      </c>
      <c r="N124" s="47" t="s">
        <v>12</v>
      </c>
      <c r="O124" s="47" t="s">
        <v>13</v>
      </c>
      <c r="P124" s="117" t="s">
        <v>14</v>
      </c>
    </row>
    <row r="125" spans="1:16" x14ac:dyDescent="0.25">
      <c r="A125" s="44"/>
      <c r="B125" s="252" t="str">
        <f>[1]Alcance!D79</f>
        <v>Sensibilizacion- transversalizada con derechos</v>
      </c>
      <c r="C125" s="252"/>
      <c r="D125" s="66"/>
      <c r="E125" s="140"/>
      <c r="F125" s="132"/>
      <c r="G125" s="66"/>
      <c r="H125" s="66"/>
      <c r="I125" s="2"/>
      <c r="J125" s="2"/>
      <c r="K125" s="2"/>
      <c r="L125" s="2"/>
      <c r="M125" s="2"/>
      <c r="N125" s="2"/>
      <c r="O125" s="2"/>
      <c r="P125" s="118"/>
    </row>
    <row r="126" spans="1:16" x14ac:dyDescent="0.25">
      <c r="A126" s="64" t="s">
        <v>30</v>
      </c>
      <c r="B126" s="232" t="s">
        <v>31</v>
      </c>
      <c r="C126" s="232"/>
      <c r="D126" s="2"/>
      <c r="E126" s="140"/>
      <c r="F126" s="111">
        <v>1200</v>
      </c>
      <c r="G126" s="80">
        <v>0</v>
      </c>
      <c r="H126" s="80">
        <v>0</v>
      </c>
      <c r="I126" s="80">
        <v>0</v>
      </c>
      <c r="J126" s="79">
        <f t="shared" ref="J126:J135" si="5">+F126+G126-H126-I126</f>
        <v>1200</v>
      </c>
      <c r="K126" s="2"/>
      <c r="L126" s="2"/>
      <c r="M126" s="2"/>
      <c r="N126" s="2"/>
      <c r="O126" s="2"/>
      <c r="P126" s="118"/>
    </row>
    <row r="127" spans="1:16" x14ac:dyDescent="0.25">
      <c r="A127" s="64" t="s">
        <v>32</v>
      </c>
      <c r="B127" s="233" t="s">
        <v>80</v>
      </c>
      <c r="C127" s="233"/>
      <c r="D127" s="2"/>
      <c r="E127" s="140"/>
      <c r="F127" s="111">
        <v>1000</v>
      </c>
      <c r="G127" s="80">
        <v>0</v>
      </c>
      <c r="H127" s="80">
        <v>0</v>
      </c>
      <c r="I127" s="80">
        <v>0</v>
      </c>
      <c r="J127" s="79">
        <f t="shared" si="5"/>
        <v>1000</v>
      </c>
      <c r="K127" s="2"/>
      <c r="L127" s="2"/>
      <c r="M127" s="2"/>
      <c r="N127" s="2"/>
      <c r="O127" s="2"/>
      <c r="P127" s="118"/>
    </row>
    <row r="128" spans="1:16" x14ac:dyDescent="0.25">
      <c r="A128" s="64" t="s">
        <v>34</v>
      </c>
      <c r="B128" s="233" t="s">
        <v>35</v>
      </c>
      <c r="C128" s="233"/>
      <c r="D128" s="2"/>
      <c r="E128" s="140"/>
      <c r="F128" s="111">
        <v>1800</v>
      </c>
      <c r="G128" s="80">
        <v>0</v>
      </c>
      <c r="H128" s="80">
        <v>0</v>
      </c>
      <c r="I128" s="80">
        <v>0</v>
      </c>
      <c r="J128" s="79">
        <f t="shared" si="5"/>
        <v>1800</v>
      </c>
      <c r="K128" s="2"/>
      <c r="L128" s="2"/>
      <c r="M128" s="2"/>
      <c r="N128" s="2"/>
      <c r="O128" s="2"/>
      <c r="P128" s="118"/>
    </row>
    <row r="129" spans="1:16" x14ac:dyDescent="0.25">
      <c r="A129" s="54" t="s">
        <v>119</v>
      </c>
      <c r="B129" s="253" t="s">
        <v>184</v>
      </c>
      <c r="C129" s="253"/>
      <c r="D129" s="2"/>
      <c r="E129" s="140"/>
      <c r="F129" s="111">
        <f>4000+40000</f>
        <v>44000</v>
      </c>
      <c r="G129" s="79">
        <v>0</v>
      </c>
      <c r="H129" s="79">
        <v>0</v>
      </c>
      <c r="I129" s="79">
        <v>0</v>
      </c>
      <c r="J129" s="79">
        <f>+F129</f>
        <v>44000</v>
      </c>
      <c r="K129" s="79"/>
      <c r="L129" s="79"/>
      <c r="M129" s="79"/>
      <c r="N129" s="79"/>
      <c r="O129" s="79"/>
      <c r="P129" s="127"/>
    </row>
    <row r="130" spans="1:16" x14ac:dyDescent="0.25">
      <c r="A130" s="54" t="s">
        <v>40</v>
      </c>
      <c r="B130" s="251" t="s">
        <v>183</v>
      </c>
      <c r="C130" s="251"/>
      <c r="D130" s="2"/>
      <c r="E130" s="140"/>
      <c r="F130" s="111">
        <v>6000</v>
      </c>
      <c r="G130" s="79">
        <v>0</v>
      </c>
      <c r="H130" s="79">
        <v>0</v>
      </c>
      <c r="I130" s="79">
        <v>0</v>
      </c>
      <c r="J130" s="79">
        <f>+F130</f>
        <v>6000</v>
      </c>
      <c r="K130" s="79"/>
      <c r="L130" s="79"/>
      <c r="M130" s="79"/>
      <c r="N130" s="79"/>
      <c r="O130" s="79"/>
      <c r="P130" s="127"/>
    </row>
    <row r="131" spans="1:16" x14ac:dyDescent="0.25">
      <c r="A131" s="54" t="s">
        <v>41</v>
      </c>
      <c r="B131" s="251" t="s">
        <v>42</v>
      </c>
      <c r="C131" s="251"/>
      <c r="D131" s="2"/>
      <c r="E131" s="140"/>
      <c r="F131" s="111">
        <v>56848.09</v>
      </c>
      <c r="G131" s="80"/>
      <c r="H131" s="80"/>
      <c r="I131" s="80"/>
      <c r="J131" s="79">
        <f>+F131</f>
        <v>56848.09</v>
      </c>
      <c r="K131" s="2"/>
      <c r="L131" s="2"/>
      <c r="M131" s="2"/>
      <c r="N131" s="2"/>
      <c r="O131" s="2"/>
      <c r="P131" s="118"/>
    </row>
    <row r="132" spans="1:16" ht="14.45" customHeight="1" x14ac:dyDescent="0.25">
      <c r="A132" s="64" t="s">
        <v>45</v>
      </c>
      <c r="B132" s="232" t="s">
        <v>46</v>
      </c>
      <c r="C132" s="232"/>
      <c r="D132" s="2"/>
      <c r="E132" s="140"/>
      <c r="F132" s="153">
        <v>9000</v>
      </c>
      <c r="G132" s="80">
        <v>0</v>
      </c>
      <c r="H132" s="80">
        <v>0</v>
      </c>
      <c r="I132" s="80">
        <v>0</v>
      </c>
      <c r="J132" s="79">
        <f>+F132</f>
        <v>9000</v>
      </c>
      <c r="K132" s="2"/>
      <c r="L132" s="2"/>
      <c r="M132" s="2"/>
      <c r="N132" s="2"/>
      <c r="O132" s="2"/>
      <c r="P132" s="118"/>
    </row>
    <row r="133" spans="1:16" ht="30.95" customHeight="1" x14ac:dyDescent="0.25">
      <c r="A133" s="54" t="s">
        <v>50</v>
      </c>
      <c r="B133" s="251" t="s">
        <v>222</v>
      </c>
      <c r="C133" s="251"/>
      <c r="D133" s="2"/>
      <c r="E133" s="140"/>
      <c r="F133" s="111">
        <v>307626.49</v>
      </c>
      <c r="G133" s="80">
        <v>0</v>
      </c>
      <c r="H133" s="80">
        <v>0</v>
      </c>
      <c r="I133" s="80">
        <v>0</v>
      </c>
      <c r="J133" s="79">
        <f t="shared" si="5"/>
        <v>307626.49</v>
      </c>
      <c r="K133" s="2"/>
      <c r="L133" s="2"/>
      <c r="M133" s="2"/>
      <c r="N133" s="2"/>
      <c r="O133" s="2"/>
      <c r="P133" s="118"/>
    </row>
    <row r="134" spans="1:16" ht="30.95" customHeight="1" x14ac:dyDescent="0.25">
      <c r="A134" s="54" t="s">
        <v>104</v>
      </c>
      <c r="B134" s="251" t="s">
        <v>324</v>
      </c>
      <c r="C134" s="251"/>
      <c r="D134" s="112"/>
      <c r="E134" s="140"/>
      <c r="F134" s="111">
        <v>83017.289999999994</v>
      </c>
      <c r="G134" s="80"/>
      <c r="H134" s="80"/>
      <c r="I134" s="80"/>
      <c r="J134" s="79"/>
      <c r="K134" s="2"/>
      <c r="L134" s="2"/>
      <c r="M134" s="2"/>
      <c r="N134" s="2"/>
      <c r="O134" s="2"/>
      <c r="P134" s="118"/>
    </row>
    <row r="135" spans="1:16" x14ac:dyDescent="0.25">
      <c r="A135" s="54" t="s">
        <v>325</v>
      </c>
      <c r="B135" s="251" t="s">
        <v>53</v>
      </c>
      <c r="C135" s="251"/>
      <c r="D135" s="112"/>
      <c r="E135" s="140"/>
      <c r="F135" s="111">
        <v>364076.94</v>
      </c>
      <c r="G135" s="80">
        <v>0</v>
      </c>
      <c r="H135" s="80">
        <v>0</v>
      </c>
      <c r="I135" s="80">
        <v>0</v>
      </c>
      <c r="J135" s="79">
        <f t="shared" si="5"/>
        <v>364076.94</v>
      </c>
      <c r="K135" s="2"/>
      <c r="L135" s="2"/>
      <c r="M135" s="2"/>
      <c r="N135" s="2"/>
      <c r="O135" s="2"/>
      <c r="P135" s="118"/>
    </row>
    <row r="136" spans="1:16" x14ac:dyDescent="0.25">
      <c r="A136" s="54" t="s">
        <v>98</v>
      </c>
      <c r="B136" s="251" t="s">
        <v>99</v>
      </c>
      <c r="C136" s="251"/>
      <c r="D136" s="112"/>
      <c r="E136" s="140"/>
      <c r="F136" s="111">
        <v>315958.86</v>
      </c>
      <c r="G136" s="80"/>
      <c r="H136" s="80"/>
      <c r="I136" s="80"/>
      <c r="J136" s="79"/>
      <c r="K136" s="2"/>
      <c r="L136" s="2"/>
      <c r="M136" s="2"/>
      <c r="N136" s="2"/>
      <c r="O136" s="2"/>
      <c r="P136" s="118"/>
    </row>
    <row r="137" spans="1:16" x14ac:dyDescent="0.25">
      <c r="A137" s="270"/>
      <c r="B137" s="271"/>
      <c r="C137" s="272"/>
      <c r="D137" s="134" t="s">
        <v>270</v>
      </c>
      <c r="E137" s="140"/>
      <c r="F137" s="111"/>
      <c r="G137" s="80"/>
      <c r="H137" s="80"/>
      <c r="I137" s="80"/>
      <c r="J137" s="79"/>
      <c r="K137" s="2"/>
      <c r="L137" s="2"/>
      <c r="M137" s="2"/>
      <c r="N137" s="2"/>
      <c r="O137" s="2"/>
      <c r="P137" s="118"/>
    </row>
    <row r="138" spans="1:16" ht="25.5" x14ac:dyDescent="0.25">
      <c r="A138" s="273"/>
      <c r="B138" s="274"/>
      <c r="C138" s="275"/>
      <c r="D138" s="134" t="s">
        <v>311</v>
      </c>
      <c r="E138" s="140"/>
      <c r="F138" s="111"/>
      <c r="G138" s="80"/>
      <c r="H138" s="80"/>
      <c r="I138" s="80"/>
      <c r="J138" s="79"/>
      <c r="K138" s="2"/>
      <c r="L138" s="2"/>
      <c r="M138" s="2"/>
      <c r="N138" s="2"/>
      <c r="O138" s="2"/>
      <c r="P138" s="118"/>
    </row>
    <row r="139" spans="1:16" x14ac:dyDescent="0.25">
      <c r="A139" s="273"/>
      <c r="B139" s="274"/>
      <c r="C139" s="275"/>
      <c r="D139" s="134" t="s">
        <v>271</v>
      </c>
      <c r="E139" s="140"/>
      <c r="F139" s="111"/>
      <c r="G139" s="80"/>
      <c r="H139" s="80"/>
      <c r="I139" s="80"/>
      <c r="J139" s="79"/>
      <c r="K139" s="2"/>
      <c r="L139" s="2"/>
      <c r="M139" s="2"/>
      <c r="N139" s="2"/>
      <c r="O139" s="2"/>
      <c r="P139" s="118"/>
    </row>
    <row r="140" spans="1:16" x14ac:dyDescent="0.25">
      <c r="A140" s="273"/>
      <c r="B140" s="274"/>
      <c r="C140" s="275"/>
      <c r="D140" s="134" t="s">
        <v>272</v>
      </c>
      <c r="E140" s="140"/>
      <c r="F140" s="111"/>
      <c r="G140" s="80"/>
      <c r="H140" s="80"/>
      <c r="I140" s="80"/>
      <c r="J140" s="79"/>
      <c r="K140" s="2"/>
      <c r="L140" s="2"/>
      <c r="M140" s="2"/>
      <c r="N140" s="2"/>
      <c r="O140" s="2"/>
      <c r="P140" s="118"/>
    </row>
    <row r="141" spans="1:16" x14ac:dyDescent="0.25">
      <c r="A141" s="273"/>
      <c r="B141" s="274"/>
      <c r="C141" s="275"/>
      <c r="D141" s="134" t="s">
        <v>273</v>
      </c>
      <c r="E141" s="140"/>
      <c r="F141" s="111"/>
      <c r="G141" s="80"/>
      <c r="H141" s="80"/>
      <c r="I141" s="80"/>
      <c r="J141" s="79"/>
      <c r="K141" s="2"/>
      <c r="L141" s="2"/>
      <c r="M141" s="2"/>
      <c r="N141" s="2"/>
      <c r="O141" s="2"/>
      <c r="P141" s="118"/>
    </row>
    <row r="142" spans="1:16" x14ac:dyDescent="0.25">
      <c r="A142" s="273"/>
      <c r="B142" s="274"/>
      <c r="C142" s="275"/>
      <c r="D142" s="134" t="s">
        <v>274</v>
      </c>
      <c r="E142" s="140"/>
      <c r="F142" s="111"/>
      <c r="G142" s="80"/>
      <c r="H142" s="80"/>
      <c r="I142" s="80"/>
      <c r="J142" s="79"/>
      <c r="K142" s="2"/>
      <c r="L142" s="2"/>
      <c r="M142" s="2"/>
      <c r="N142" s="2"/>
      <c r="O142" s="2"/>
      <c r="P142" s="118"/>
    </row>
    <row r="143" spans="1:16" x14ac:dyDescent="0.25">
      <c r="A143" s="273"/>
      <c r="B143" s="274"/>
      <c r="C143" s="275"/>
      <c r="D143" s="134" t="s">
        <v>275</v>
      </c>
      <c r="E143" s="140"/>
      <c r="F143" s="111"/>
      <c r="G143" s="80"/>
      <c r="H143" s="80"/>
      <c r="I143" s="80"/>
      <c r="J143" s="79"/>
      <c r="K143" s="2"/>
      <c r="L143" s="2"/>
      <c r="M143" s="2"/>
      <c r="N143" s="2"/>
      <c r="O143" s="2"/>
      <c r="P143" s="118"/>
    </row>
    <row r="144" spans="1:16" ht="25.5" x14ac:dyDescent="0.25">
      <c r="A144" s="273"/>
      <c r="B144" s="274"/>
      <c r="C144" s="275"/>
      <c r="D144" s="134" t="s">
        <v>276</v>
      </c>
      <c r="E144" s="140"/>
      <c r="F144" s="111"/>
      <c r="G144" s="80"/>
      <c r="H144" s="80"/>
      <c r="I144" s="80"/>
      <c r="J144" s="79"/>
      <c r="K144" s="2"/>
      <c r="L144" s="2"/>
      <c r="M144" s="2"/>
      <c r="N144" s="2"/>
      <c r="O144" s="2"/>
      <c r="P144" s="118"/>
    </row>
    <row r="145" spans="1:16" ht="25.5" x14ac:dyDescent="0.25">
      <c r="A145" s="273"/>
      <c r="B145" s="274"/>
      <c r="C145" s="275"/>
      <c r="D145" s="134" t="s">
        <v>277</v>
      </c>
      <c r="E145" s="140"/>
      <c r="F145" s="111"/>
      <c r="G145" s="80"/>
      <c r="H145" s="80"/>
      <c r="I145" s="80"/>
      <c r="J145" s="79"/>
      <c r="K145" s="2"/>
      <c r="L145" s="2"/>
      <c r="M145" s="2"/>
      <c r="N145" s="2"/>
      <c r="O145" s="2"/>
      <c r="P145" s="118"/>
    </row>
    <row r="146" spans="1:16" x14ac:dyDescent="0.25">
      <c r="A146" s="273"/>
      <c r="B146" s="274"/>
      <c r="C146" s="275"/>
      <c r="D146" s="134" t="s">
        <v>278</v>
      </c>
      <c r="E146" s="140"/>
      <c r="F146" s="111"/>
      <c r="G146" s="80"/>
      <c r="H146" s="80"/>
      <c r="I146" s="80"/>
      <c r="J146" s="79"/>
      <c r="K146" s="2"/>
      <c r="L146" s="2"/>
      <c r="M146" s="2"/>
      <c r="N146" s="2"/>
      <c r="O146" s="2"/>
      <c r="P146" s="118"/>
    </row>
    <row r="147" spans="1:16" x14ac:dyDescent="0.25">
      <c r="A147" s="273"/>
      <c r="B147" s="274"/>
      <c r="C147" s="275"/>
      <c r="D147" s="134" t="s">
        <v>279</v>
      </c>
      <c r="E147" s="140"/>
      <c r="F147" s="111"/>
      <c r="G147" s="80"/>
      <c r="H147" s="80"/>
      <c r="I147" s="80"/>
      <c r="J147" s="79"/>
      <c r="K147" s="2"/>
      <c r="L147" s="2"/>
      <c r="M147" s="2"/>
      <c r="N147" s="2"/>
      <c r="O147" s="2"/>
      <c r="P147" s="118"/>
    </row>
    <row r="148" spans="1:16" ht="25.5" x14ac:dyDescent="0.25">
      <c r="A148" s="273"/>
      <c r="B148" s="274"/>
      <c r="C148" s="275"/>
      <c r="D148" s="135" t="s">
        <v>310</v>
      </c>
      <c r="E148" s="140"/>
      <c r="F148" s="111"/>
      <c r="G148" s="80"/>
      <c r="H148" s="80"/>
      <c r="I148" s="80"/>
      <c r="J148" s="79"/>
      <c r="K148" s="2"/>
      <c r="L148" s="2"/>
      <c r="M148" s="2"/>
      <c r="N148" s="2"/>
      <c r="O148" s="2"/>
      <c r="P148" s="118"/>
    </row>
    <row r="149" spans="1:16" ht="25.5" x14ac:dyDescent="0.25">
      <c r="A149" s="273"/>
      <c r="B149" s="274"/>
      <c r="C149" s="275"/>
      <c r="D149" s="135" t="s">
        <v>262</v>
      </c>
      <c r="E149" s="140"/>
      <c r="F149" s="111"/>
      <c r="G149" s="80"/>
      <c r="H149" s="80"/>
      <c r="I149" s="80"/>
      <c r="J149" s="79"/>
      <c r="K149" s="2"/>
      <c r="L149" s="2"/>
      <c r="M149" s="2"/>
      <c r="N149" s="2"/>
      <c r="O149" s="2"/>
      <c r="P149" s="118"/>
    </row>
    <row r="150" spans="1:16" ht="25.5" x14ac:dyDescent="0.25">
      <c r="A150" s="273"/>
      <c r="B150" s="274"/>
      <c r="C150" s="275"/>
      <c r="D150" s="135" t="s">
        <v>263</v>
      </c>
      <c r="E150" s="140"/>
      <c r="F150" s="111"/>
      <c r="G150" s="80"/>
      <c r="H150" s="80"/>
      <c r="I150" s="80"/>
      <c r="J150" s="79"/>
      <c r="K150" s="2"/>
      <c r="L150" s="2"/>
      <c r="M150" s="2"/>
      <c r="N150" s="2"/>
      <c r="O150" s="2"/>
      <c r="P150" s="118"/>
    </row>
    <row r="151" spans="1:16" ht="25.5" x14ac:dyDescent="0.25">
      <c r="A151" s="273"/>
      <c r="B151" s="274"/>
      <c r="C151" s="275"/>
      <c r="D151" s="135" t="s">
        <v>264</v>
      </c>
      <c r="E151" s="140"/>
      <c r="F151" s="111"/>
      <c r="G151" s="80"/>
      <c r="H151" s="80"/>
      <c r="I151" s="80"/>
      <c r="J151" s="79"/>
      <c r="K151" s="2"/>
      <c r="L151" s="2"/>
      <c r="M151" s="2"/>
      <c r="N151" s="2"/>
      <c r="O151" s="2"/>
      <c r="P151" s="118"/>
    </row>
    <row r="152" spans="1:16" x14ac:dyDescent="0.25">
      <c r="A152" s="273"/>
      <c r="B152" s="274"/>
      <c r="C152" s="275"/>
      <c r="D152" s="136" t="s">
        <v>265</v>
      </c>
      <c r="E152" s="145"/>
      <c r="F152" s="111"/>
      <c r="G152" s="80"/>
      <c r="H152" s="80"/>
      <c r="I152" s="80"/>
      <c r="J152" s="79"/>
      <c r="K152" s="2"/>
      <c r="L152" s="2"/>
      <c r="M152" s="2"/>
      <c r="N152" s="2"/>
      <c r="O152" s="2"/>
      <c r="P152" s="118"/>
    </row>
    <row r="153" spans="1:16" x14ac:dyDescent="0.25">
      <c r="A153" s="273"/>
      <c r="B153" s="274"/>
      <c r="C153" s="275"/>
      <c r="D153" s="136" t="s">
        <v>266</v>
      </c>
      <c r="E153" s="145"/>
      <c r="F153" s="111"/>
      <c r="G153" s="80"/>
      <c r="H153" s="80"/>
      <c r="I153" s="80"/>
      <c r="J153" s="79"/>
      <c r="K153" s="2"/>
      <c r="L153" s="2"/>
      <c r="M153" s="2"/>
      <c r="N153" s="2"/>
      <c r="O153" s="2"/>
      <c r="P153" s="118"/>
    </row>
    <row r="154" spans="1:16" x14ac:dyDescent="0.25">
      <c r="A154" s="273"/>
      <c r="B154" s="274"/>
      <c r="C154" s="275"/>
      <c r="D154" s="136" t="s">
        <v>267</v>
      </c>
      <c r="E154" s="145"/>
      <c r="F154" s="111"/>
      <c r="G154" s="80"/>
      <c r="H154" s="80"/>
      <c r="I154" s="80"/>
      <c r="J154" s="79"/>
      <c r="K154" s="2"/>
      <c r="L154" s="2"/>
      <c r="M154" s="2"/>
      <c r="N154" s="2"/>
      <c r="O154" s="2"/>
      <c r="P154" s="118"/>
    </row>
    <row r="155" spans="1:16" x14ac:dyDescent="0.25">
      <c r="A155" s="273"/>
      <c r="B155" s="274"/>
      <c r="C155" s="275"/>
      <c r="D155" s="136" t="s">
        <v>268</v>
      </c>
      <c r="E155" s="145"/>
      <c r="F155" s="111"/>
      <c r="G155" s="80"/>
      <c r="H155" s="80"/>
      <c r="I155" s="80"/>
      <c r="J155" s="79"/>
      <c r="K155" s="2"/>
      <c r="L155" s="2"/>
      <c r="M155" s="2"/>
      <c r="N155" s="2"/>
      <c r="O155" s="2"/>
      <c r="P155" s="118"/>
    </row>
    <row r="156" spans="1:16" x14ac:dyDescent="0.25">
      <c r="A156" s="276"/>
      <c r="B156" s="277"/>
      <c r="C156" s="278"/>
      <c r="D156" s="136" t="s">
        <v>269</v>
      </c>
      <c r="E156" s="145"/>
      <c r="F156" s="111"/>
      <c r="G156" s="80"/>
      <c r="H156" s="80"/>
      <c r="I156" s="80"/>
      <c r="J156" s="79"/>
      <c r="K156" s="2"/>
      <c r="L156" s="2"/>
      <c r="M156" s="2"/>
      <c r="N156" s="2"/>
      <c r="O156" s="2"/>
      <c r="P156" s="118"/>
    </row>
    <row r="157" spans="1:16" x14ac:dyDescent="0.25">
      <c r="A157" s="44"/>
      <c r="B157" s="251" t="s">
        <v>223</v>
      </c>
      <c r="C157" s="251"/>
      <c r="D157" s="99"/>
      <c r="E157" s="140"/>
      <c r="F157" s="111">
        <v>0</v>
      </c>
      <c r="G157" s="80">
        <v>0</v>
      </c>
      <c r="H157" s="80">
        <v>0</v>
      </c>
      <c r="I157" s="80">
        <v>0</v>
      </c>
      <c r="J157" s="79">
        <f>+F157+G157-H157-I157</f>
        <v>0</v>
      </c>
      <c r="K157" s="2"/>
      <c r="L157" s="2"/>
      <c r="M157" s="2"/>
      <c r="N157" s="2"/>
      <c r="O157" s="2"/>
      <c r="P157" s="118"/>
    </row>
    <row r="158" spans="1:16" x14ac:dyDescent="0.25">
      <c r="A158" s="257"/>
      <c r="B158" s="258"/>
      <c r="C158" s="259"/>
      <c r="D158" s="99"/>
      <c r="E158" s="140"/>
      <c r="F158" s="111"/>
      <c r="G158" s="80"/>
      <c r="H158" s="80"/>
      <c r="I158" s="80"/>
      <c r="J158" s="79"/>
      <c r="K158" s="2"/>
      <c r="L158" s="2"/>
      <c r="M158" s="2"/>
      <c r="N158" s="2"/>
      <c r="O158" s="2"/>
      <c r="P158" s="118"/>
    </row>
    <row r="159" spans="1:16" x14ac:dyDescent="0.25">
      <c r="A159" s="260"/>
      <c r="B159" s="261"/>
      <c r="C159" s="262"/>
      <c r="D159" s="99"/>
      <c r="E159" s="140"/>
      <c r="F159" s="111"/>
      <c r="G159" s="80"/>
      <c r="H159" s="80"/>
      <c r="I159" s="80"/>
      <c r="J159" s="79"/>
      <c r="K159" s="2"/>
      <c r="L159" s="2"/>
      <c r="M159" s="2"/>
      <c r="N159" s="2"/>
      <c r="O159" s="2"/>
      <c r="P159" s="118"/>
    </row>
    <row r="160" spans="1:16" x14ac:dyDescent="0.25">
      <c r="A160" s="263"/>
      <c r="B160" s="264"/>
      <c r="C160" s="265"/>
      <c r="D160" s="99"/>
      <c r="E160" s="140"/>
      <c r="F160" s="111"/>
      <c r="G160" s="80"/>
      <c r="H160" s="80"/>
      <c r="I160" s="80"/>
      <c r="J160" s="79"/>
      <c r="K160" s="2"/>
      <c r="L160" s="2"/>
      <c r="M160" s="2"/>
      <c r="N160" s="2"/>
      <c r="O160" s="2"/>
      <c r="P160" s="118"/>
    </row>
    <row r="161" spans="1:16" x14ac:dyDescent="0.25">
      <c r="A161" s="37" t="s">
        <v>100</v>
      </c>
      <c r="B161" s="234"/>
      <c r="C161" s="234"/>
      <c r="D161" s="37"/>
      <c r="E161" s="36"/>
      <c r="F161" s="133">
        <f>SUM(F125:F160)</f>
        <v>1190527.67</v>
      </c>
      <c r="G161" s="3">
        <f>SUM(G126:G157)</f>
        <v>0</v>
      </c>
      <c r="H161" s="3">
        <f>SUM(H126:H157)</f>
        <v>0</v>
      </c>
      <c r="I161" s="3">
        <f>SUM(I126:I157)</f>
        <v>0</v>
      </c>
      <c r="J161" s="3">
        <f>SUM(J126:J157)</f>
        <v>791551.52</v>
      </c>
      <c r="K161" s="3"/>
      <c r="L161" s="3"/>
      <c r="M161" s="3"/>
      <c r="N161" s="3"/>
      <c r="O161" s="3"/>
      <c r="P161" s="119"/>
    </row>
    <row r="162" spans="1:16" x14ac:dyDescent="0.25">
      <c r="A162" s="98"/>
      <c r="B162" s="89"/>
      <c r="C162" s="90"/>
      <c r="D162" s="90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</row>
    <row r="163" spans="1:16" x14ac:dyDescent="0.25">
      <c r="A163" s="45" t="str">
        <f>+[1]Programación!$K$3</f>
        <v>Meta</v>
      </c>
      <c r="B163" s="50" t="str">
        <f>+[1]Programación!K26</f>
        <v>60% de espacios públicos y patrimoniales mejorados al 2024</v>
      </c>
      <c r="C163" s="50"/>
      <c r="D163" s="45"/>
      <c r="E163" s="137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128"/>
    </row>
    <row r="164" spans="1:16" x14ac:dyDescent="0.25">
      <c r="A164" s="45" t="str">
        <f>+A119</f>
        <v>Indicador Base</v>
      </c>
      <c r="B164" s="247" t="str">
        <f>+[1]Programación!L26</f>
        <v>% de barrios legalizados</v>
      </c>
      <c r="C164" s="247"/>
      <c r="D164" s="46"/>
      <c r="E164" s="137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122"/>
    </row>
    <row r="165" spans="1:16" x14ac:dyDescent="0.25">
      <c r="A165" s="45" t="str">
        <f>+A120</f>
        <v>Medio
Verificación</v>
      </c>
      <c r="B165" s="50" t="str">
        <f>+[1]Programación!N26</f>
        <v>Convenios de concurrencia
TDR
Cronograma Gantt</v>
      </c>
      <c r="C165" s="50"/>
      <c r="D165" s="46"/>
      <c r="E165" s="137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122"/>
    </row>
    <row r="166" spans="1:16" x14ac:dyDescent="0.25">
      <c r="A166" s="41" t="s">
        <v>239</v>
      </c>
      <c r="B166" s="250" t="str">
        <f>[1]Programación!J26</f>
        <v>Espacios públicos seguros y atractivos con infraestructura y equipamiento.</v>
      </c>
      <c r="C166" s="250"/>
      <c r="D166" s="39"/>
      <c r="E166" s="137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123"/>
    </row>
    <row r="167" spans="1:16" x14ac:dyDescent="0.25">
      <c r="A167" s="39" t="s">
        <v>231</v>
      </c>
      <c r="B167" s="243" t="str">
        <f>[1]Programación!I26</f>
        <v>GAD -PR-C 4 AH-MEC 15</v>
      </c>
      <c r="C167" s="243"/>
      <c r="D167" s="39"/>
      <c r="E167" s="137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123"/>
    </row>
    <row r="168" spans="1:16" s="21" customFormat="1" ht="25.5" x14ac:dyDescent="0.25">
      <c r="A168" s="47" t="s">
        <v>1</v>
      </c>
      <c r="B168" s="288" t="s">
        <v>232</v>
      </c>
      <c r="C168" s="288"/>
      <c r="D168" s="47" t="s">
        <v>233</v>
      </c>
      <c r="E168" s="138" t="s">
        <v>302</v>
      </c>
      <c r="F168" s="47" t="s">
        <v>3</v>
      </c>
      <c r="G168" s="47" t="s">
        <v>4</v>
      </c>
      <c r="H168" s="47" t="s">
        <v>5</v>
      </c>
      <c r="I168" s="47" t="s">
        <v>182</v>
      </c>
      <c r="J168" s="47" t="s">
        <v>6</v>
      </c>
      <c r="K168" s="288" t="s">
        <v>7</v>
      </c>
      <c r="L168" s="288"/>
      <c r="M168" s="288"/>
      <c r="N168" s="288"/>
      <c r="O168" s="288"/>
      <c r="P168" s="288"/>
    </row>
    <row r="169" spans="1:16" x14ac:dyDescent="0.25">
      <c r="A169" s="40"/>
      <c r="B169" s="248"/>
      <c r="C169" s="248"/>
      <c r="D169" s="40"/>
      <c r="E169" s="139"/>
      <c r="F169" s="40"/>
      <c r="G169" s="40"/>
      <c r="H169" s="40"/>
      <c r="I169" s="40"/>
      <c r="J169" s="40"/>
      <c r="K169" s="47" t="s">
        <v>9</v>
      </c>
      <c r="L169" s="47" t="s">
        <v>10</v>
      </c>
      <c r="M169" s="47" t="s">
        <v>11</v>
      </c>
      <c r="N169" s="47" t="s">
        <v>12</v>
      </c>
      <c r="O169" s="47" t="s">
        <v>13</v>
      </c>
      <c r="P169" s="117" t="s">
        <v>14</v>
      </c>
    </row>
    <row r="170" spans="1:16" x14ac:dyDescent="0.25">
      <c r="A170" s="44"/>
      <c r="B170" s="281" t="str">
        <f>[1]Alcance!D98</f>
        <v>Pre - inversiòn</v>
      </c>
      <c r="C170" s="281"/>
      <c r="D170" s="66"/>
      <c r="E170" s="140"/>
      <c r="F170" s="132"/>
      <c r="G170" s="66"/>
      <c r="H170" s="66"/>
      <c r="I170" s="2"/>
      <c r="J170" s="2"/>
      <c r="K170" s="2"/>
      <c r="L170" s="2"/>
      <c r="M170" s="2"/>
      <c r="N170" s="2"/>
      <c r="O170" s="2"/>
      <c r="P170" s="118"/>
    </row>
    <row r="171" spans="1:16" x14ac:dyDescent="0.25">
      <c r="A171" s="54" t="s">
        <v>92</v>
      </c>
      <c r="B171" s="251" t="s">
        <v>93</v>
      </c>
      <c r="C171" s="251"/>
      <c r="D171" s="2"/>
      <c r="E171" s="140"/>
      <c r="F171" s="115">
        <v>82479.960000000006</v>
      </c>
      <c r="G171" s="81">
        <v>0</v>
      </c>
      <c r="H171" s="82">
        <v>0</v>
      </c>
      <c r="I171" s="81">
        <v>0</v>
      </c>
      <c r="J171" s="77">
        <f>+F171+G171-H171-I171</f>
        <v>82479.960000000006</v>
      </c>
      <c r="K171" s="2"/>
      <c r="L171" s="2"/>
      <c r="M171" s="2"/>
      <c r="N171" s="2"/>
      <c r="O171" s="2"/>
      <c r="P171" s="118"/>
    </row>
    <row r="172" spans="1:16" x14ac:dyDescent="0.25">
      <c r="A172" s="54" t="s">
        <v>68</v>
      </c>
      <c r="B172" s="230" t="s">
        <v>69</v>
      </c>
      <c r="C172" s="230"/>
      <c r="D172" s="2"/>
      <c r="E172" s="140"/>
      <c r="F172" s="115">
        <v>7138.67</v>
      </c>
      <c r="G172" s="81">
        <v>0</v>
      </c>
      <c r="H172" s="82">
        <v>0</v>
      </c>
      <c r="I172" s="81">
        <v>0</v>
      </c>
      <c r="J172" s="77">
        <f t="shared" ref="J172:J179" si="6">+F172+G172-H172-I172</f>
        <v>7138.67</v>
      </c>
      <c r="K172" s="2"/>
      <c r="L172" s="2"/>
      <c r="M172" s="2"/>
      <c r="N172" s="2"/>
      <c r="O172" s="2"/>
      <c r="P172" s="118"/>
    </row>
    <row r="173" spans="1:16" x14ac:dyDescent="0.25">
      <c r="A173" s="76" t="s">
        <v>70</v>
      </c>
      <c r="B173" s="230" t="s">
        <v>71</v>
      </c>
      <c r="C173" s="230"/>
      <c r="D173" s="2"/>
      <c r="E173" s="140"/>
      <c r="F173" s="115">
        <v>5162.5</v>
      </c>
      <c r="G173" s="81">
        <v>0</v>
      </c>
      <c r="H173" s="82">
        <v>0</v>
      </c>
      <c r="I173" s="81">
        <v>0</v>
      </c>
      <c r="J173" s="77">
        <f t="shared" si="6"/>
        <v>5162.5</v>
      </c>
      <c r="K173" s="2"/>
      <c r="L173" s="2"/>
      <c r="M173" s="2"/>
      <c r="N173" s="2"/>
      <c r="O173" s="2"/>
      <c r="P173" s="118"/>
    </row>
    <row r="174" spans="1:16" x14ac:dyDescent="0.25">
      <c r="A174" s="54" t="s">
        <v>94</v>
      </c>
      <c r="B174" s="251" t="s">
        <v>95</v>
      </c>
      <c r="C174" s="251"/>
      <c r="D174" s="2"/>
      <c r="E174" s="140"/>
      <c r="F174" s="115">
        <v>8400</v>
      </c>
      <c r="G174" s="81">
        <v>0</v>
      </c>
      <c r="H174" s="82">
        <v>0</v>
      </c>
      <c r="I174" s="81">
        <v>0</v>
      </c>
      <c r="J174" s="77">
        <f t="shared" si="6"/>
        <v>8400</v>
      </c>
      <c r="K174" s="2"/>
      <c r="L174" s="2"/>
      <c r="M174" s="2"/>
      <c r="N174" s="2"/>
      <c r="O174" s="2"/>
      <c r="P174" s="118"/>
    </row>
    <row r="175" spans="1:16" x14ac:dyDescent="0.25">
      <c r="A175" s="54" t="s">
        <v>72</v>
      </c>
      <c r="B175" s="251" t="s">
        <v>73</v>
      </c>
      <c r="C175" s="251"/>
      <c r="D175" s="2"/>
      <c r="E175" s="140"/>
      <c r="F175" s="115">
        <v>10021.32</v>
      </c>
      <c r="G175" s="81">
        <v>0</v>
      </c>
      <c r="H175" s="82">
        <v>0</v>
      </c>
      <c r="I175" s="81">
        <v>0</v>
      </c>
      <c r="J175" s="77">
        <f t="shared" si="6"/>
        <v>10021.32</v>
      </c>
      <c r="K175" s="2"/>
      <c r="L175" s="2"/>
      <c r="M175" s="2"/>
      <c r="N175" s="2"/>
      <c r="O175" s="2"/>
      <c r="P175" s="118"/>
    </row>
    <row r="176" spans="1:16" x14ac:dyDescent="0.25">
      <c r="A176" s="54" t="s">
        <v>76</v>
      </c>
      <c r="B176" s="251" t="s">
        <v>77</v>
      </c>
      <c r="C176" s="251"/>
      <c r="D176" s="2"/>
      <c r="E176" s="140"/>
      <c r="F176" s="115">
        <v>6870.58</v>
      </c>
      <c r="G176" s="81">
        <v>0</v>
      </c>
      <c r="H176" s="82">
        <v>0</v>
      </c>
      <c r="I176" s="81">
        <v>0</v>
      </c>
      <c r="J176" s="77">
        <f t="shared" si="6"/>
        <v>6870.58</v>
      </c>
      <c r="K176" s="2"/>
      <c r="L176" s="2"/>
      <c r="M176" s="2"/>
      <c r="N176" s="2"/>
      <c r="O176" s="2"/>
      <c r="P176" s="118"/>
    </row>
    <row r="177" spans="1:16" x14ac:dyDescent="0.25">
      <c r="A177" s="54" t="s">
        <v>78</v>
      </c>
      <c r="B177" s="230" t="s">
        <v>79</v>
      </c>
      <c r="C177" s="230"/>
      <c r="D177" s="2"/>
      <c r="E177" s="140"/>
      <c r="F177" s="115">
        <v>5880.46</v>
      </c>
      <c r="G177" s="81">
        <v>0</v>
      </c>
      <c r="H177" s="82">
        <v>0</v>
      </c>
      <c r="I177" s="81">
        <v>0</v>
      </c>
      <c r="J177" s="77">
        <f t="shared" si="6"/>
        <v>5880.46</v>
      </c>
      <c r="K177" s="2"/>
      <c r="L177" s="2"/>
      <c r="M177" s="2"/>
      <c r="N177" s="2"/>
      <c r="O177" s="2"/>
      <c r="P177" s="118"/>
    </row>
    <row r="178" spans="1:16" x14ac:dyDescent="0.25">
      <c r="A178" s="54" t="s">
        <v>41</v>
      </c>
      <c r="B178" s="251" t="s">
        <v>42</v>
      </c>
      <c r="C178" s="251"/>
      <c r="D178" s="2"/>
      <c r="E178" s="140"/>
      <c r="F178" s="115">
        <v>56848.09</v>
      </c>
      <c r="G178" s="81">
        <v>0</v>
      </c>
      <c r="H178" s="82">
        <v>0</v>
      </c>
      <c r="I178" s="81">
        <v>0</v>
      </c>
      <c r="J178" s="77">
        <f t="shared" si="6"/>
        <v>56848.09</v>
      </c>
      <c r="K178" s="2"/>
      <c r="L178" s="2"/>
      <c r="M178" s="2"/>
      <c r="N178" s="2"/>
      <c r="O178" s="2"/>
      <c r="P178" s="118"/>
    </row>
    <row r="179" spans="1:16" ht="30.95" customHeight="1" x14ac:dyDescent="0.25">
      <c r="A179" s="54" t="s">
        <v>50</v>
      </c>
      <c r="B179" s="251" t="s">
        <v>222</v>
      </c>
      <c r="C179" s="251"/>
      <c r="D179" s="2"/>
      <c r="E179" s="140"/>
      <c r="F179" s="111">
        <v>13000</v>
      </c>
      <c r="G179" s="80">
        <v>0</v>
      </c>
      <c r="H179" s="80">
        <v>0</v>
      </c>
      <c r="I179" s="80">
        <v>0</v>
      </c>
      <c r="J179" s="79">
        <f t="shared" si="6"/>
        <v>13000</v>
      </c>
      <c r="K179" s="2"/>
      <c r="L179" s="2"/>
      <c r="M179" s="2"/>
      <c r="N179" s="2"/>
      <c r="O179" s="2"/>
      <c r="P179" s="118"/>
    </row>
    <row r="180" spans="1:16" ht="30.95" customHeight="1" x14ac:dyDescent="0.25">
      <c r="A180" s="54" t="s">
        <v>104</v>
      </c>
      <c r="B180" s="251" t="s">
        <v>324</v>
      </c>
      <c r="C180" s="251"/>
      <c r="D180" s="112"/>
      <c r="E180" s="140"/>
      <c r="F180" s="111">
        <v>93266.27</v>
      </c>
      <c r="G180" s="80"/>
      <c r="H180" s="80"/>
      <c r="I180" s="80"/>
      <c r="J180" s="79"/>
      <c r="K180" s="2"/>
      <c r="L180" s="2"/>
      <c r="M180" s="2"/>
      <c r="N180" s="2"/>
      <c r="O180" s="2"/>
      <c r="P180" s="118"/>
    </row>
    <row r="181" spans="1:16" x14ac:dyDescent="0.25">
      <c r="A181" s="54" t="s">
        <v>325</v>
      </c>
      <c r="B181" s="251" t="s">
        <v>53</v>
      </c>
      <c r="C181" s="251"/>
      <c r="D181" s="112"/>
      <c r="E181" s="140"/>
      <c r="F181" s="111">
        <v>418130.71</v>
      </c>
      <c r="G181" s="80">
        <v>0</v>
      </c>
      <c r="H181" s="80">
        <v>0</v>
      </c>
      <c r="I181" s="80">
        <v>0</v>
      </c>
      <c r="J181" s="79">
        <f t="shared" ref="J181" si="7">+F181+G181-H181-I181</f>
        <v>418130.71</v>
      </c>
      <c r="K181" s="2"/>
      <c r="L181" s="2"/>
      <c r="M181" s="2"/>
      <c r="N181" s="2"/>
      <c r="O181" s="2"/>
      <c r="P181" s="118"/>
    </row>
    <row r="182" spans="1:16" x14ac:dyDescent="0.25">
      <c r="A182" s="54" t="s">
        <v>98</v>
      </c>
      <c r="B182" s="251" t="s">
        <v>99</v>
      </c>
      <c r="C182" s="251"/>
      <c r="D182" s="112"/>
      <c r="E182" s="140"/>
      <c r="F182" s="111">
        <v>315958.86</v>
      </c>
      <c r="G182" s="80"/>
      <c r="H182" s="80"/>
      <c r="I182" s="80"/>
      <c r="J182" s="79"/>
      <c r="K182" s="2"/>
      <c r="L182" s="2"/>
      <c r="M182" s="2"/>
      <c r="N182" s="2"/>
      <c r="O182" s="2"/>
      <c r="P182" s="118"/>
    </row>
    <row r="183" spans="1:16" x14ac:dyDescent="0.25">
      <c r="A183" s="149"/>
      <c r="B183" s="326"/>
      <c r="C183" s="326"/>
      <c r="D183" s="113" t="s">
        <v>282</v>
      </c>
      <c r="E183" s="140"/>
      <c r="F183" s="115"/>
      <c r="G183" s="81"/>
      <c r="H183" s="82"/>
      <c r="I183" s="81"/>
      <c r="J183" s="77"/>
      <c r="K183" s="2"/>
      <c r="L183" s="2"/>
      <c r="M183" s="2"/>
      <c r="N183" s="2"/>
      <c r="O183" s="2"/>
      <c r="P183" s="118"/>
    </row>
    <row r="184" spans="1:16" ht="51" x14ac:dyDescent="0.25">
      <c r="A184" s="327"/>
      <c r="B184" s="327"/>
      <c r="C184" s="327"/>
      <c r="D184" s="113" t="s">
        <v>283</v>
      </c>
      <c r="E184" s="140"/>
      <c r="F184" s="115"/>
      <c r="G184" s="81"/>
      <c r="H184" s="82"/>
      <c r="I184" s="81"/>
      <c r="J184" s="77"/>
      <c r="K184" s="2"/>
      <c r="L184" s="2"/>
      <c r="M184" s="2"/>
      <c r="N184" s="2"/>
      <c r="O184" s="2"/>
      <c r="P184" s="118"/>
    </row>
    <row r="185" spans="1:16" x14ac:dyDescent="0.25">
      <c r="A185" s="327"/>
      <c r="B185" s="327"/>
      <c r="C185" s="327"/>
      <c r="D185" s="113" t="s">
        <v>284</v>
      </c>
      <c r="E185" s="140"/>
      <c r="F185" s="115"/>
      <c r="G185" s="81"/>
      <c r="H185" s="82"/>
      <c r="I185" s="81"/>
      <c r="J185" s="77"/>
      <c r="K185" s="2"/>
      <c r="L185" s="2"/>
      <c r="M185" s="2"/>
      <c r="N185" s="2"/>
      <c r="O185" s="2"/>
      <c r="P185" s="118"/>
    </row>
    <row r="186" spans="1:16" x14ac:dyDescent="0.25">
      <c r="A186" s="327"/>
      <c r="B186" s="327"/>
      <c r="C186" s="327"/>
      <c r="D186" s="113" t="s">
        <v>285</v>
      </c>
      <c r="E186" s="140"/>
      <c r="F186" s="115"/>
      <c r="G186" s="81"/>
      <c r="H186" s="82"/>
      <c r="I186" s="81"/>
      <c r="J186" s="77"/>
      <c r="K186" s="2"/>
      <c r="L186" s="2"/>
      <c r="M186" s="2"/>
      <c r="N186" s="2"/>
      <c r="O186" s="2"/>
      <c r="P186" s="118"/>
    </row>
    <row r="187" spans="1:16" x14ac:dyDescent="0.25">
      <c r="A187" s="327"/>
      <c r="B187" s="327"/>
      <c r="C187" s="327"/>
      <c r="D187" s="113" t="s">
        <v>286</v>
      </c>
      <c r="E187" s="140"/>
      <c r="F187" s="115"/>
      <c r="G187" s="81"/>
      <c r="H187" s="82"/>
      <c r="I187" s="81"/>
      <c r="J187" s="77"/>
      <c r="K187" s="2"/>
      <c r="L187" s="2"/>
      <c r="M187" s="2"/>
      <c r="N187" s="2"/>
      <c r="O187" s="2"/>
      <c r="P187" s="118"/>
    </row>
    <row r="188" spans="1:16" x14ac:dyDescent="0.25">
      <c r="A188" s="327"/>
      <c r="B188" s="327"/>
      <c r="C188" s="327"/>
      <c r="D188" s="113" t="s">
        <v>284</v>
      </c>
      <c r="E188" s="140"/>
      <c r="F188" s="115"/>
      <c r="G188" s="81"/>
      <c r="H188" s="82"/>
      <c r="I188" s="81"/>
      <c r="J188" s="77"/>
      <c r="K188" s="2"/>
      <c r="L188" s="2"/>
      <c r="M188" s="2"/>
      <c r="N188" s="2"/>
      <c r="O188" s="2"/>
      <c r="P188" s="118"/>
    </row>
    <row r="189" spans="1:16" x14ac:dyDescent="0.25">
      <c r="A189" s="327"/>
      <c r="B189" s="327"/>
      <c r="C189" s="327"/>
      <c r="D189" s="113" t="s">
        <v>287</v>
      </c>
      <c r="E189" s="140"/>
      <c r="F189" s="115"/>
      <c r="G189" s="81"/>
      <c r="H189" s="82"/>
      <c r="I189" s="81"/>
      <c r="J189" s="77"/>
      <c r="K189" s="2"/>
      <c r="L189" s="2"/>
      <c r="M189" s="2"/>
      <c r="N189" s="2"/>
      <c r="O189" s="2"/>
      <c r="P189" s="118"/>
    </row>
    <row r="190" spans="1:16" ht="25.5" x14ac:dyDescent="0.25">
      <c r="A190" s="327"/>
      <c r="B190" s="327"/>
      <c r="C190" s="327"/>
      <c r="D190" s="113" t="s">
        <v>288</v>
      </c>
      <c r="E190" s="140"/>
      <c r="F190" s="115"/>
      <c r="G190" s="81"/>
      <c r="H190" s="82"/>
      <c r="I190" s="81"/>
      <c r="J190" s="77"/>
      <c r="K190" s="2"/>
      <c r="L190" s="2"/>
      <c r="M190" s="2"/>
      <c r="N190" s="2"/>
      <c r="O190" s="2"/>
      <c r="P190" s="118"/>
    </row>
    <row r="191" spans="1:16" ht="25.5" x14ac:dyDescent="0.25">
      <c r="A191" s="327"/>
      <c r="B191" s="327"/>
      <c r="C191" s="327"/>
      <c r="D191" s="113" t="s">
        <v>289</v>
      </c>
      <c r="E191" s="140"/>
      <c r="F191" s="115"/>
      <c r="G191" s="81"/>
      <c r="H191" s="82"/>
      <c r="I191" s="81"/>
      <c r="J191" s="77"/>
      <c r="K191" s="2"/>
      <c r="L191" s="2"/>
      <c r="M191" s="2"/>
      <c r="N191" s="2"/>
      <c r="O191" s="2"/>
      <c r="P191" s="118"/>
    </row>
    <row r="192" spans="1:16" x14ac:dyDescent="0.25">
      <c r="A192" s="327"/>
      <c r="B192" s="327"/>
      <c r="C192" s="327"/>
      <c r="D192" s="113" t="s">
        <v>290</v>
      </c>
      <c r="E192" s="140"/>
      <c r="F192" s="115"/>
      <c r="G192" s="81"/>
      <c r="H192" s="82"/>
      <c r="I192" s="81"/>
      <c r="J192" s="77"/>
      <c r="K192" s="2"/>
      <c r="L192" s="2"/>
      <c r="M192" s="2"/>
      <c r="N192" s="2"/>
      <c r="O192" s="2"/>
      <c r="P192" s="118"/>
    </row>
    <row r="193" spans="1:16" ht="25.5" x14ac:dyDescent="0.25">
      <c r="A193" s="327"/>
      <c r="B193" s="327"/>
      <c r="C193" s="327"/>
      <c r="D193" s="113" t="s">
        <v>291</v>
      </c>
      <c r="E193" s="140"/>
      <c r="F193" s="115"/>
      <c r="G193" s="81"/>
      <c r="H193" s="82"/>
      <c r="I193" s="81"/>
      <c r="J193" s="77"/>
      <c r="K193" s="2"/>
      <c r="L193" s="2"/>
      <c r="M193" s="2"/>
      <c r="N193" s="2"/>
      <c r="O193" s="2"/>
      <c r="P193" s="118"/>
    </row>
    <row r="194" spans="1:16" ht="25.5" x14ac:dyDescent="0.25">
      <c r="A194" s="327"/>
      <c r="B194" s="327"/>
      <c r="C194" s="327"/>
      <c r="D194" s="113" t="s">
        <v>292</v>
      </c>
      <c r="E194" s="140"/>
      <c r="F194" s="115"/>
      <c r="G194" s="81"/>
      <c r="H194" s="82"/>
      <c r="I194" s="81"/>
      <c r="J194" s="77"/>
      <c r="K194" s="2"/>
      <c r="L194" s="2"/>
      <c r="M194" s="2"/>
      <c r="N194" s="2"/>
      <c r="O194" s="2"/>
      <c r="P194" s="118"/>
    </row>
    <row r="195" spans="1:16" ht="25.5" x14ac:dyDescent="0.25">
      <c r="A195" s="327"/>
      <c r="B195" s="327"/>
      <c r="C195" s="327"/>
      <c r="D195" s="150" t="s">
        <v>293</v>
      </c>
      <c r="E195" s="151"/>
      <c r="F195" s="115"/>
      <c r="G195" s="81"/>
      <c r="H195" s="82"/>
      <c r="I195" s="81"/>
      <c r="J195" s="77"/>
      <c r="K195" s="2"/>
      <c r="L195" s="2"/>
      <c r="M195" s="2"/>
      <c r="N195" s="2"/>
      <c r="O195" s="2"/>
      <c r="P195" s="118"/>
    </row>
    <row r="196" spans="1:16" x14ac:dyDescent="0.25">
      <c r="A196" s="54" t="s">
        <v>105</v>
      </c>
      <c r="B196" s="251" t="s">
        <v>326</v>
      </c>
      <c r="C196" s="251"/>
      <c r="D196" s="2"/>
      <c r="E196" s="140"/>
      <c r="F196" s="115">
        <v>83017.289999999994</v>
      </c>
      <c r="G196" s="81">
        <v>0</v>
      </c>
      <c r="H196" s="82">
        <v>0</v>
      </c>
      <c r="I196" s="81">
        <v>0</v>
      </c>
      <c r="J196" s="77">
        <f>+F196+G196-H196-I196</f>
        <v>83017.289999999994</v>
      </c>
      <c r="K196" s="2"/>
      <c r="L196" s="2"/>
      <c r="M196" s="2"/>
      <c r="N196" s="2"/>
      <c r="O196" s="2"/>
      <c r="P196" s="118"/>
    </row>
    <row r="197" spans="1:16" x14ac:dyDescent="0.25">
      <c r="A197" s="37" t="s">
        <v>106</v>
      </c>
      <c r="B197" s="234"/>
      <c r="C197" s="234"/>
      <c r="D197" s="37"/>
      <c r="E197" s="36"/>
      <c r="F197" s="133">
        <f>SUM(F170:F196)</f>
        <v>1106174.71</v>
      </c>
      <c r="G197" s="3">
        <f>SUM(G171:G196)</f>
        <v>0</v>
      </c>
      <c r="H197" s="3">
        <f>SUM(H171:H196)</f>
        <v>0</v>
      </c>
      <c r="I197" s="3">
        <f>SUM(I171:I196)</f>
        <v>0</v>
      </c>
      <c r="J197" s="3">
        <f>SUM(J171:J196)</f>
        <v>696949.58000000007</v>
      </c>
      <c r="K197" s="3"/>
      <c r="L197" s="3"/>
      <c r="M197" s="3"/>
      <c r="N197" s="3"/>
      <c r="O197" s="3"/>
      <c r="P197" s="119"/>
    </row>
    <row r="198" spans="1:16" x14ac:dyDescent="0.25">
      <c r="A198" s="66"/>
      <c r="B198" s="97"/>
      <c r="C198" s="96"/>
      <c r="D198" s="66"/>
      <c r="F198" s="100"/>
      <c r="G198" s="100"/>
      <c r="H198" s="100"/>
      <c r="I198" s="100"/>
      <c r="J198" s="100"/>
      <c r="K198" s="87"/>
      <c r="L198" s="85"/>
      <c r="M198" s="85"/>
      <c r="N198" s="85"/>
      <c r="O198" s="85"/>
      <c r="P198" s="85"/>
    </row>
    <row r="199" spans="1:16" x14ac:dyDescent="0.25">
      <c r="A199" s="239" t="s">
        <v>107</v>
      </c>
      <c r="B199" s="239"/>
      <c r="C199" s="239"/>
      <c r="D199" s="45"/>
      <c r="E199" s="137"/>
      <c r="F199" s="45"/>
      <c r="G199" s="45"/>
      <c r="H199" s="45"/>
      <c r="I199" s="45"/>
      <c r="J199" s="45"/>
      <c r="K199" s="283"/>
      <c r="L199" s="283"/>
      <c r="M199" s="283"/>
      <c r="N199" s="283"/>
      <c r="O199" s="283"/>
      <c r="P199" s="283"/>
    </row>
    <row r="200" spans="1:16" x14ac:dyDescent="0.25">
      <c r="A200" s="45" t="str">
        <f>+[1]Programación!$K$3</f>
        <v>Meta</v>
      </c>
      <c r="B200" s="50" t="str">
        <f>+[1]Programación!K28</f>
        <v>200 personas capacitadas al 2024</v>
      </c>
      <c r="C200" s="50"/>
      <c r="D200" s="45"/>
      <c r="E200" s="137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128"/>
    </row>
    <row r="201" spans="1:16" x14ac:dyDescent="0.25">
      <c r="A201" s="45" t="str">
        <f>+A164</f>
        <v>Indicador Base</v>
      </c>
      <c r="B201" s="50" t="str">
        <f>+[1]Programación!L28</f>
        <v>Nivel de percepción ciudadana</v>
      </c>
      <c r="C201" s="50"/>
      <c r="D201" s="46"/>
      <c r="E201" s="137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122"/>
    </row>
    <row r="202" spans="1:16" ht="49.5" customHeight="1" x14ac:dyDescent="0.25">
      <c r="A202" s="45" t="str">
        <f>+A165</f>
        <v>Medio
Verificación</v>
      </c>
      <c r="B202" s="243" t="str">
        <f>+[1]Programación!N28</f>
        <v>Convenios de servicios sociales
Carta acuerdo
Modelo de gestión de la cartera de servicios</v>
      </c>
      <c r="C202" s="243"/>
      <c r="D202" s="46"/>
      <c r="E202" s="137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122"/>
    </row>
    <row r="203" spans="1:16" x14ac:dyDescent="0.25">
      <c r="A203" s="41" t="s">
        <v>240</v>
      </c>
      <c r="B203" s="250" t="str">
        <f>[1]Programación!J28</f>
        <v>Parroquia incluyente y participativa</v>
      </c>
      <c r="C203" s="250"/>
      <c r="D203" s="39"/>
      <c r="E203" s="137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123"/>
    </row>
    <row r="204" spans="1:16" x14ac:dyDescent="0.25">
      <c r="A204" s="39" t="s">
        <v>231</v>
      </c>
      <c r="B204" s="243" t="str">
        <f>[1]Programación!I28</f>
        <v>GAD -PR-C 5 FI-PC 16</v>
      </c>
      <c r="C204" s="243"/>
      <c r="D204" s="39"/>
      <c r="E204" s="137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123"/>
    </row>
    <row r="205" spans="1:16" s="21" customFormat="1" ht="25.5" x14ac:dyDescent="0.25">
      <c r="A205" s="47" t="s">
        <v>1</v>
      </c>
      <c r="B205" s="288" t="s">
        <v>232</v>
      </c>
      <c r="C205" s="288"/>
      <c r="D205" s="47" t="s">
        <v>233</v>
      </c>
      <c r="E205" s="138" t="s">
        <v>302</v>
      </c>
      <c r="F205" s="47" t="s">
        <v>3</v>
      </c>
      <c r="G205" s="47" t="s">
        <v>4</v>
      </c>
      <c r="H205" s="47" t="s">
        <v>5</v>
      </c>
      <c r="I205" s="47" t="s">
        <v>182</v>
      </c>
      <c r="J205" s="47" t="s">
        <v>6</v>
      </c>
      <c r="K205" s="288" t="s">
        <v>7</v>
      </c>
      <c r="L205" s="288"/>
      <c r="M205" s="288"/>
      <c r="N205" s="288"/>
      <c r="O205" s="288"/>
      <c r="P205" s="288"/>
    </row>
    <row r="206" spans="1:16" x14ac:dyDescent="0.25">
      <c r="A206" s="40"/>
      <c r="B206" s="248"/>
      <c r="C206" s="248"/>
      <c r="D206" s="40"/>
      <c r="E206" s="139"/>
      <c r="F206" s="40"/>
      <c r="G206" s="40"/>
      <c r="H206" s="40"/>
      <c r="I206" s="40"/>
      <c r="J206" s="40"/>
      <c r="K206" s="47" t="s">
        <v>9</v>
      </c>
      <c r="L206" s="47" t="s">
        <v>10</v>
      </c>
      <c r="M206" s="47" t="s">
        <v>11</v>
      </c>
      <c r="N206" s="47" t="s">
        <v>12</v>
      </c>
      <c r="O206" s="47" t="s">
        <v>13</v>
      </c>
      <c r="P206" s="117" t="s">
        <v>14</v>
      </c>
    </row>
    <row r="207" spans="1:16" x14ac:dyDescent="0.25">
      <c r="A207" s="44"/>
      <c r="B207" s="281" t="str">
        <f>[1]Alcance!D115</f>
        <v>RR-HH unidad Planificación- Participación Ciudadana</v>
      </c>
      <c r="C207" s="281"/>
      <c r="D207" s="66"/>
      <c r="E207" s="140"/>
      <c r="F207" s="66"/>
      <c r="G207" s="66"/>
      <c r="H207" s="66"/>
      <c r="I207" s="2"/>
      <c r="J207" s="2"/>
      <c r="K207" s="246"/>
      <c r="L207" s="246"/>
      <c r="M207" s="246"/>
      <c r="N207" s="246"/>
      <c r="O207" s="246"/>
      <c r="P207" s="246"/>
    </row>
    <row r="208" spans="1:16" x14ac:dyDescent="0.25">
      <c r="A208" s="54" t="s">
        <v>92</v>
      </c>
      <c r="B208" s="230" t="s">
        <v>93</v>
      </c>
      <c r="C208" s="230"/>
      <c r="D208" s="2"/>
      <c r="E208" s="140"/>
      <c r="F208" s="75">
        <v>31440</v>
      </c>
      <c r="G208" s="80">
        <v>0</v>
      </c>
      <c r="H208" s="80">
        <v>0</v>
      </c>
      <c r="I208" s="80">
        <v>0</v>
      </c>
      <c r="J208" s="10">
        <f>+F208+G208-H208-I208</f>
        <v>31440</v>
      </c>
      <c r="K208" s="2"/>
      <c r="L208" s="2"/>
      <c r="M208" s="2"/>
      <c r="N208" s="2"/>
      <c r="O208" s="2"/>
      <c r="P208" s="118"/>
    </row>
    <row r="209" spans="1:16" x14ac:dyDescent="0.25">
      <c r="A209" s="54" t="s">
        <v>68</v>
      </c>
      <c r="B209" s="230" t="s">
        <v>69</v>
      </c>
      <c r="C209" s="230"/>
      <c r="D209" s="2"/>
      <c r="E209" s="140"/>
      <c r="F209" s="75">
        <v>2620</v>
      </c>
      <c r="G209" s="80">
        <v>0</v>
      </c>
      <c r="H209" s="80">
        <v>0</v>
      </c>
      <c r="I209" s="80">
        <v>0</v>
      </c>
      <c r="J209" s="10">
        <f>+F209+G209-H209-I209</f>
        <v>2620</v>
      </c>
      <c r="K209" s="2"/>
      <c r="L209" s="2"/>
      <c r="M209" s="2"/>
      <c r="N209" s="2"/>
      <c r="O209" s="2"/>
      <c r="P209" s="118"/>
    </row>
    <row r="210" spans="1:16" x14ac:dyDescent="0.25">
      <c r="A210" s="76" t="s">
        <v>70</v>
      </c>
      <c r="B210" s="230" t="s">
        <v>71</v>
      </c>
      <c r="C210" s="230"/>
      <c r="D210" s="2"/>
      <c r="E210" s="140"/>
      <c r="F210" s="75">
        <v>1320</v>
      </c>
      <c r="G210" s="80">
        <v>0</v>
      </c>
      <c r="H210" s="80">
        <v>0</v>
      </c>
      <c r="I210" s="80">
        <v>0</v>
      </c>
      <c r="J210" s="10">
        <f t="shared" ref="J210:J218" si="8">+F210+G210-H210-I210</f>
        <v>1320</v>
      </c>
      <c r="K210" s="2"/>
      <c r="L210" s="2"/>
      <c r="M210" s="2"/>
      <c r="N210" s="2"/>
      <c r="O210" s="2"/>
      <c r="P210" s="118"/>
    </row>
    <row r="211" spans="1:16" x14ac:dyDescent="0.25">
      <c r="A211" s="54" t="s">
        <v>74</v>
      </c>
      <c r="B211" s="251" t="s">
        <v>75</v>
      </c>
      <c r="C211" s="251"/>
      <c r="D211" s="2"/>
      <c r="E211" s="140"/>
      <c r="F211" s="75">
        <v>3819.96</v>
      </c>
      <c r="G211" s="80">
        <v>0</v>
      </c>
      <c r="H211" s="80">
        <v>0</v>
      </c>
      <c r="I211" s="80">
        <v>0</v>
      </c>
      <c r="J211" s="10">
        <f t="shared" si="8"/>
        <v>3819.96</v>
      </c>
      <c r="K211" s="2"/>
      <c r="L211" s="2"/>
      <c r="M211" s="2"/>
      <c r="N211" s="2"/>
      <c r="O211" s="2"/>
      <c r="P211" s="118"/>
    </row>
    <row r="212" spans="1:16" x14ac:dyDescent="0.25">
      <c r="A212" s="54" t="s">
        <v>76</v>
      </c>
      <c r="B212" s="251" t="s">
        <v>77</v>
      </c>
      <c r="C212" s="251"/>
      <c r="D212" s="2"/>
      <c r="E212" s="140"/>
      <c r="F212" s="75">
        <v>2618.9499999999998</v>
      </c>
      <c r="G212" s="80">
        <v>0</v>
      </c>
      <c r="H212" s="80">
        <v>0</v>
      </c>
      <c r="I212" s="80">
        <v>0</v>
      </c>
      <c r="J212" s="10">
        <f t="shared" si="8"/>
        <v>2618.9499999999998</v>
      </c>
      <c r="K212" s="2"/>
      <c r="L212" s="2"/>
      <c r="M212" s="2"/>
      <c r="N212" s="2"/>
      <c r="O212" s="2"/>
      <c r="P212" s="118"/>
    </row>
    <row r="213" spans="1:16" x14ac:dyDescent="0.25">
      <c r="A213" s="54" t="s">
        <v>78</v>
      </c>
      <c r="B213" s="230" t="s">
        <v>79</v>
      </c>
      <c r="C213" s="230"/>
      <c r="D213" s="2"/>
      <c r="E213" s="140"/>
      <c r="F213" s="75">
        <v>2000</v>
      </c>
      <c r="G213" s="80">
        <v>0</v>
      </c>
      <c r="H213" s="80">
        <v>0</v>
      </c>
      <c r="I213" s="80">
        <v>0</v>
      </c>
      <c r="J213" s="10">
        <f t="shared" si="8"/>
        <v>2000</v>
      </c>
      <c r="K213" s="2"/>
      <c r="L213" s="2"/>
      <c r="M213" s="2"/>
      <c r="N213" s="2"/>
      <c r="O213" s="2"/>
      <c r="P213" s="118"/>
    </row>
    <row r="214" spans="1:16" x14ac:dyDescent="0.25">
      <c r="A214" s="54" t="s">
        <v>28</v>
      </c>
      <c r="B214" s="231" t="s">
        <v>29</v>
      </c>
      <c r="C214" s="231"/>
      <c r="D214" s="2"/>
      <c r="E214" s="140"/>
      <c r="F214" s="75">
        <v>2000</v>
      </c>
      <c r="G214" s="80">
        <v>0</v>
      </c>
      <c r="H214" s="80">
        <v>0</v>
      </c>
      <c r="I214" s="80">
        <v>0</v>
      </c>
      <c r="J214" s="10">
        <f t="shared" si="8"/>
        <v>2000</v>
      </c>
      <c r="K214" s="2"/>
      <c r="L214" s="2"/>
      <c r="M214" s="2"/>
      <c r="N214" s="2"/>
      <c r="O214" s="2"/>
      <c r="P214" s="118"/>
    </row>
    <row r="215" spans="1:16" x14ac:dyDescent="0.25">
      <c r="A215" s="254"/>
      <c r="B215" s="255"/>
      <c r="C215" s="256"/>
      <c r="D215" s="2" t="s">
        <v>335</v>
      </c>
      <c r="E215" s="140"/>
      <c r="F215" s="75"/>
      <c r="G215" s="80"/>
      <c r="H215" s="80"/>
      <c r="I215" s="80"/>
      <c r="J215" s="10"/>
      <c r="K215" s="2"/>
      <c r="L215" s="2"/>
      <c r="M215" s="2"/>
      <c r="N215" s="2"/>
      <c r="O215" s="2"/>
      <c r="P215" s="118"/>
    </row>
    <row r="216" spans="1:16" x14ac:dyDescent="0.25">
      <c r="A216" s="54" t="s">
        <v>111</v>
      </c>
      <c r="B216" s="231" t="s">
        <v>112</v>
      </c>
      <c r="C216" s="231"/>
      <c r="D216" s="2"/>
      <c r="E216" s="140"/>
      <c r="F216" s="75">
        <v>2000</v>
      </c>
      <c r="G216" s="80">
        <v>0</v>
      </c>
      <c r="H216" s="80">
        <v>0</v>
      </c>
      <c r="I216" s="80">
        <v>0</v>
      </c>
      <c r="J216" s="10">
        <f t="shared" si="8"/>
        <v>2000</v>
      </c>
      <c r="K216" s="2"/>
      <c r="L216" s="2"/>
      <c r="M216" s="2"/>
      <c r="N216" s="2"/>
      <c r="O216" s="2"/>
      <c r="P216" s="118"/>
    </row>
    <row r="217" spans="1:16" x14ac:dyDescent="0.25">
      <c r="A217" s="254"/>
      <c r="B217" s="255"/>
      <c r="C217" s="256"/>
      <c r="D217" s="2" t="s">
        <v>280</v>
      </c>
      <c r="E217" s="140"/>
      <c r="F217" s="75"/>
      <c r="G217" s="80"/>
      <c r="H217" s="80"/>
      <c r="I217" s="80"/>
      <c r="J217" s="10"/>
      <c r="K217" s="2"/>
      <c r="L217" s="2"/>
      <c r="M217" s="2"/>
      <c r="N217" s="2"/>
      <c r="O217" s="2"/>
      <c r="P217" s="118"/>
    </row>
    <row r="218" spans="1:16" x14ac:dyDescent="0.25">
      <c r="A218" s="54" t="s">
        <v>21</v>
      </c>
      <c r="B218" s="231" t="s">
        <v>224</v>
      </c>
      <c r="C218" s="231"/>
      <c r="D218" s="2"/>
      <c r="E218" s="140"/>
      <c r="F218" s="75">
        <v>1000</v>
      </c>
      <c r="G218" s="80">
        <v>0</v>
      </c>
      <c r="H218" s="80">
        <v>0</v>
      </c>
      <c r="I218" s="80">
        <v>0</v>
      </c>
      <c r="J218" s="10">
        <f t="shared" si="8"/>
        <v>1000</v>
      </c>
      <c r="K218" s="2"/>
      <c r="L218" s="2"/>
      <c r="M218" s="2"/>
      <c r="N218" s="2"/>
      <c r="O218" s="2"/>
      <c r="P218" s="118"/>
    </row>
    <row r="219" spans="1:16" ht="51.75" x14ac:dyDescent="0.25">
      <c r="A219" s="254"/>
      <c r="B219" s="255"/>
      <c r="C219" s="256"/>
      <c r="D219" s="114" t="s">
        <v>281</v>
      </c>
      <c r="E219" s="140"/>
      <c r="F219" s="75"/>
      <c r="G219" s="80"/>
      <c r="H219" s="80"/>
      <c r="I219" s="80"/>
      <c r="J219" s="10"/>
      <c r="K219" s="2"/>
      <c r="L219" s="2"/>
      <c r="M219" s="2"/>
      <c r="N219" s="2"/>
      <c r="O219" s="2"/>
      <c r="P219" s="118"/>
    </row>
    <row r="220" spans="1:16" x14ac:dyDescent="0.25">
      <c r="A220" s="37" t="s">
        <v>113</v>
      </c>
      <c r="B220" s="234"/>
      <c r="C220" s="234"/>
      <c r="D220" s="37"/>
      <c r="E220" s="36"/>
      <c r="F220" s="9">
        <f>SUM(F207:F219)</f>
        <v>48818.909999999996</v>
      </c>
      <c r="G220" s="9">
        <f>SUM(G209:G218)</f>
        <v>0</v>
      </c>
      <c r="H220" s="9">
        <f>SUM(H209:H213)</f>
        <v>0</v>
      </c>
      <c r="I220" s="9">
        <f>SUM(I209:I218)</f>
        <v>0</v>
      </c>
      <c r="J220" s="9">
        <f>SUM(J208:J218)</f>
        <v>48818.909999999996</v>
      </c>
      <c r="K220" s="9"/>
      <c r="L220" s="9"/>
      <c r="M220" s="9"/>
      <c r="N220" s="9"/>
      <c r="O220" s="9"/>
      <c r="P220" s="129"/>
    </row>
    <row r="221" spans="1:16" x14ac:dyDescent="0.25">
      <c r="A221" s="66"/>
      <c r="B221" s="73"/>
      <c r="C221" s="74"/>
      <c r="D221" s="74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</row>
    <row r="222" spans="1:16" x14ac:dyDescent="0.25">
      <c r="A222" s="39" t="str">
        <f>+[1]Programación!$K$3</f>
        <v>Meta</v>
      </c>
      <c r="B222" s="229" t="str">
        <f>+[1]Programación!K34</f>
        <v>Sistema de información parroquial funcionando al 2024</v>
      </c>
      <c r="C222" s="229"/>
      <c r="D222" s="39"/>
      <c r="E222" s="137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123"/>
    </row>
    <row r="223" spans="1:16" x14ac:dyDescent="0.25">
      <c r="A223" s="39" t="str">
        <f>+A201</f>
        <v>Indicador Base</v>
      </c>
      <c r="B223" s="229" t="str">
        <f>+[1]Programación!L28</f>
        <v>Nivel de percepción ciudadana</v>
      </c>
      <c r="C223" s="229"/>
      <c r="D223" s="39"/>
      <c r="E223" s="137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125"/>
    </row>
    <row r="224" spans="1:16" ht="51.6" customHeight="1" x14ac:dyDescent="0.25">
      <c r="A224" s="39" t="str">
        <f>+A202</f>
        <v>Medio
Verificación</v>
      </c>
      <c r="B224" s="229" t="str">
        <f>+[1]Programación!N34</f>
        <v xml:space="preserve">Contratos de personal
Matriz de seguimiento POA
Organigrama Estructural-Procesos
</v>
      </c>
      <c r="C224" s="229"/>
      <c r="D224" s="39"/>
      <c r="E224" s="137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125"/>
    </row>
    <row r="225" spans="1:16" x14ac:dyDescent="0.25">
      <c r="A225" s="41" t="s">
        <v>241</v>
      </c>
      <c r="B225" s="238" t="str">
        <f>[1]Programación!J34</f>
        <v>Diseño e Implementación del Sistema de Gestión Institucional</v>
      </c>
      <c r="C225" s="238"/>
      <c r="D225" s="39"/>
      <c r="E225" s="137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123"/>
    </row>
    <row r="226" spans="1:16" x14ac:dyDescent="0.25">
      <c r="A226" s="39" t="s">
        <v>231</v>
      </c>
      <c r="B226" s="311" t="str">
        <f>[1]Programación!I34</f>
        <v>GAD -PR-C 5 FI-PC 18</v>
      </c>
      <c r="C226" s="311"/>
      <c r="D226" s="39"/>
      <c r="E226" s="137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123"/>
    </row>
    <row r="227" spans="1:16" s="21" customFormat="1" ht="25.5" x14ac:dyDescent="0.25">
      <c r="A227" s="47" t="s">
        <v>1</v>
      </c>
      <c r="B227" s="288" t="s">
        <v>232</v>
      </c>
      <c r="C227" s="288"/>
      <c r="D227" s="47" t="s">
        <v>233</v>
      </c>
      <c r="E227" s="138" t="s">
        <v>302</v>
      </c>
      <c r="F227" s="47" t="s">
        <v>3</v>
      </c>
      <c r="G227" s="47" t="s">
        <v>4</v>
      </c>
      <c r="H227" s="47" t="s">
        <v>5</v>
      </c>
      <c r="I227" s="47" t="s">
        <v>182</v>
      </c>
      <c r="J227" s="47" t="s">
        <v>6</v>
      </c>
      <c r="K227" s="288" t="s">
        <v>7</v>
      </c>
      <c r="L227" s="288"/>
      <c r="M227" s="288"/>
      <c r="N227" s="288"/>
      <c r="O227" s="288"/>
      <c r="P227" s="288"/>
    </row>
    <row r="228" spans="1:16" s="21" customFormat="1" x14ac:dyDescent="0.25">
      <c r="A228" s="47"/>
      <c r="B228" s="288"/>
      <c r="C228" s="288"/>
      <c r="D228" s="47"/>
      <c r="E228" s="142"/>
      <c r="F228" s="47"/>
      <c r="G228" s="47"/>
      <c r="H228" s="47"/>
      <c r="I228" s="47"/>
      <c r="J228" s="47"/>
      <c r="K228" s="47" t="s">
        <v>9</v>
      </c>
      <c r="L228" s="47" t="s">
        <v>10</v>
      </c>
      <c r="M228" s="47" t="s">
        <v>11</v>
      </c>
      <c r="N228" s="47" t="s">
        <v>12</v>
      </c>
      <c r="O228" s="47" t="s">
        <v>13</v>
      </c>
      <c r="P228" s="117" t="s">
        <v>14</v>
      </c>
    </row>
    <row r="229" spans="1:16" x14ac:dyDescent="0.25">
      <c r="A229" s="105"/>
      <c r="B229" s="236" t="str">
        <f>[1]Alcance!D127</f>
        <v>RR-HH unidad Administrativa</v>
      </c>
      <c r="C229" s="236"/>
      <c r="D229" s="102"/>
      <c r="E229" s="140"/>
      <c r="F229" s="102"/>
      <c r="G229" s="102"/>
      <c r="H229" s="102"/>
      <c r="I229" s="2"/>
      <c r="J229" s="2"/>
      <c r="K229" s="292"/>
      <c r="L229" s="292"/>
      <c r="M229" s="292"/>
      <c r="N229" s="292"/>
      <c r="O229" s="292"/>
      <c r="P229" s="292"/>
    </row>
    <row r="230" spans="1:16" x14ac:dyDescent="0.25">
      <c r="A230" s="83" t="s">
        <v>92</v>
      </c>
      <c r="B230" s="244" t="s">
        <v>93</v>
      </c>
      <c r="C230" s="244"/>
      <c r="D230" s="65"/>
      <c r="E230" s="140"/>
      <c r="F230" s="107">
        <v>158457.92000000001</v>
      </c>
      <c r="G230" s="106">
        <v>0</v>
      </c>
      <c r="H230" s="106">
        <v>0</v>
      </c>
      <c r="I230" s="106">
        <v>0</v>
      </c>
      <c r="J230" s="107">
        <f>+F230+G230-H230-I230</f>
        <v>158457.92000000001</v>
      </c>
      <c r="K230" s="65"/>
      <c r="L230" s="65"/>
      <c r="M230" s="65"/>
      <c r="N230" s="65"/>
      <c r="O230" s="65"/>
      <c r="P230" s="130"/>
    </row>
    <row r="231" spans="1:16" x14ac:dyDescent="0.25">
      <c r="A231" s="83" t="s">
        <v>68</v>
      </c>
      <c r="B231" s="310" t="s">
        <v>69</v>
      </c>
      <c r="C231" s="310"/>
      <c r="D231" s="65"/>
      <c r="E231" s="140"/>
      <c r="F231" s="107">
        <v>13455.32</v>
      </c>
      <c r="G231" s="106">
        <v>0</v>
      </c>
      <c r="H231" s="106">
        <v>0</v>
      </c>
      <c r="I231" s="106">
        <v>0</v>
      </c>
      <c r="J231" s="107">
        <f t="shared" ref="J231:J256" si="9">+F231+G231-H231-I231</f>
        <v>13455.32</v>
      </c>
      <c r="K231" s="65"/>
      <c r="L231" s="65"/>
      <c r="M231" s="65"/>
      <c r="N231" s="65"/>
      <c r="O231" s="65"/>
      <c r="P231" s="130"/>
    </row>
    <row r="232" spans="1:16" x14ac:dyDescent="0.25">
      <c r="A232" s="82" t="s">
        <v>70</v>
      </c>
      <c r="B232" s="310" t="s">
        <v>71</v>
      </c>
      <c r="C232" s="310"/>
      <c r="D232" s="65"/>
      <c r="E232" s="140"/>
      <c r="F232" s="107">
        <v>6755.38</v>
      </c>
      <c r="G232" s="106">
        <v>0</v>
      </c>
      <c r="H232" s="106">
        <v>0</v>
      </c>
      <c r="I232" s="106">
        <v>0</v>
      </c>
      <c r="J232" s="107">
        <f t="shared" si="9"/>
        <v>6755.38</v>
      </c>
      <c r="K232" s="65"/>
      <c r="L232" s="65"/>
      <c r="M232" s="65"/>
      <c r="N232" s="65"/>
      <c r="O232" s="65"/>
      <c r="P232" s="130"/>
    </row>
    <row r="233" spans="1:16" x14ac:dyDescent="0.25">
      <c r="A233" s="83" t="s">
        <v>94</v>
      </c>
      <c r="B233" s="244" t="s">
        <v>95</v>
      </c>
      <c r="C233" s="244"/>
      <c r="D233" s="65"/>
      <c r="E233" s="140"/>
      <c r="F233" s="107">
        <v>3600</v>
      </c>
      <c r="G233" s="106">
        <v>0</v>
      </c>
      <c r="H233" s="106">
        <v>0</v>
      </c>
      <c r="I233" s="106">
        <v>0</v>
      </c>
      <c r="J233" s="107">
        <f t="shared" si="9"/>
        <v>3600</v>
      </c>
      <c r="K233" s="65"/>
      <c r="L233" s="65"/>
      <c r="M233" s="65"/>
      <c r="N233" s="65"/>
      <c r="O233" s="65"/>
      <c r="P233" s="130"/>
    </row>
    <row r="234" spans="1:16" x14ac:dyDescent="0.25">
      <c r="A234" s="83" t="s">
        <v>74</v>
      </c>
      <c r="B234" s="244" t="s">
        <v>75</v>
      </c>
      <c r="C234" s="244"/>
      <c r="D234" s="65"/>
      <c r="E234" s="140"/>
      <c r="F234" s="107">
        <v>19245.43</v>
      </c>
      <c r="G234" s="106">
        <v>0</v>
      </c>
      <c r="H234" s="106">
        <v>0</v>
      </c>
      <c r="I234" s="106">
        <v>0</v>
      </c>
      <c r="J234" s="107">
        <f>+F234</f>
        <v>19245.43</v>
      </c>
      <c r="K234" s="65"/>
      <c r="L234" s="65"/>
      <c r="M234" s="65"/>
      <c r="N234" s="65"/>
      <c r="O234" s="65"/>
      <c r="P234" s="130"/>
    </row>
    <row r="235" spans="1:16" x14ac:dyDescent="0.25">
      <c r="A235" s="83" t="s">
        <v>76</v>
      </c>
      <c r="B235" s="244" t="s">
        <v>77</v>
      </c>
      <c r="C235" s="244"/>
      <c r="D235" s="65"/>
      <c r="E235" s="140"/>
      <c r="F235" s="107">
        <v>13147.91</v>
      </c>
      <c r="G235" s="106">
        <v>0</v>
      </c>
      <c r="H235" s="106">
        <v>0</v>
      </c>
      <c r="I235" s="106">
        <v>0</v>
      </c>
      <c r="J235" s="107">
        <f t="shared" si="9"/>
        <v>13147.91</v>
      </c>
      <c r="K235" s="65"/>
      <c r="L235" s="65"/>
      <c r="M235" s="65"/>
      <c r="N235" s="65"/>
      <c r="O235" s="65"/>
      <c r="P235" s="130"/>
    </row>
    <row r="236" spans="1:16" x14ac:dyDescent="0.25">
      <c r="A236" s="83" t="s">
        <v>78</v>
      </c>
      <c r="B236" s="310" t="s">
        <v>79</v>
      </c>
      <c r="C236" s="310"/>
      <c r="D236" s="65"/>
      <c r="E236" s="140"/>
      <c r="F236" s="107">
        <v>18220.650000000001</v>
      </c>
      <c r="G236" s="106">
        <v>0</v>
      </c>
      <c r="H236" s="106">
        <v>0</v>
      </c>
      <c r="I236" s="106">
        <v>0</v>
      </c>
      <c r="J236" s="107">
        <f t="shared" si="9"/>
        <v>18220.650000000001</v>
      </c>
      <c r="K236" s="65"/>
      <c r="L236" s="65"/>
      <c r="M236" s="65"/>
      <c r="N236" s="65"/>
      <c r="O236" s="65"/>
      <c r="P236" s="130"/>
    </row>
    <row r="237" spans="1:16" x14ac:dyDescent="0.25">
      <c r="A237" s="10" t="s">
        <v>226</v>
      </c>
      <c r="B237" s="308" t="s">
        <v>227</v>
      </c>
      <c r="C237" s="308"/>
      <c r="D237" s="65"/>
      <c r="E237" s="140"/>
      <c r="F237" s="107">
        <f>+E238</f>
        <v>0</v>
      </c>
      <c r="G237" s="106">
        <v>0</v>
      </c>
      <c r="H237" s="106">
        <v>0</v>
      </c>
      <c r="I237" s="106">
        <v>0</v>
      </c>
      <c r="J237" s="107">
        <f t="shared" si="9"/>
        <v>0</v>
      </c>
      <c r="K237" s="65"/>
      <c r="L237" s="65"/>
      <c r="M237" s="65"/>
      <c r="N237" s="65"/>
      <c r="O237" s="65"/>
      <c r="P237" s="130"/>
    </row>
    <row r="238" spans="1:16" x14ac:dyDescent="0.25">
      <c r="A238" s="302"/>
      <c r="B238" s="303"/>
      <c r="C238" s="304"/>
      <c r="D238" s="65" t="s">
        <v>299</v>
      </c>
      <c r="E238" s="140">
        <v>0</v>
      </c>
      <c r="F238" s="107"/>
      <c r="G238" s="106"/>
      <c r="H238" s="106"/>
      <c r="I238" s="106"/>
      <c r="J238" s="107"/>
      <c r="K238" s="65"/>
      <c r="L238" s="65"/>
      <c r="M238" s="65"/>
      <c r="N238" s="65"/>
      <c r="O238" s="65"/>
      <c r="P238" s="130"/>
    </row>
    <row r="239" spans="1:16" x14ac:dyDescent="0.25">
      <c r="A239" s="10" t="s">
        <v>86</v>
      </c>
      <c r="B239" s="308" t="s">
        <v>327</v>
      </c>
      <c r="C239" s="308"/>
      <c r="D239" s="65"/>
      <c r="E239" s="140"/>
      <c r="F239" s="107">
        <v>7000</v>
      </c>
      <c r="G239" s="106">
        <v>0</v>
      </c>
      <c r="H239" s="106">
        <v>0</v>
      </c>
      <c r="I239" s="106">
        <v>0</v>
      </c>
      <c r="J239" s="107">
        <f>+F239+G239-H239-I239</f>
        <v>7000</v>
      </c>
      <c r="K239" s="65"/>
      <c r="L239" s="65"/>
      <c r="M239" s="65"/>
      <c r="N239" s="65"/>
      <c r="O239" s="65"/>
      <c r="P239" s="130"/>
    </row>
    <row r="240" spans="1:16" x14ac:dyDescent="0.25">
      <c r="A240" s="293"/>
      <c r="B240" s="294"/>
      <c r="C240" s="295"/>
      <c r="D240" s="65" t="s">
        <v>294</v>
      </c>
      <c r="E240" s="140"/>
      <c r="F240" s="107"/>
      <c r="G240" s="106"/>
      <c r="H240" s="106"/>
      <c r="I240" s="106"/>
      <c r="J240" s="107"/>
      <c r="K240" s="65"/>
      <c r="L240" s="65"/>
      <c r="M240" s="65"/>
      <c r="N240" s="65"/>
      <c r="O240" s="65"/>
      <c r="P240" s="130"/>
    </row>
    <row r="241" spans="1:16" x14ac:dyDescent="0.25">
      <c r="A241" s="296"/>
      <c r="B241" s="297"/>
      <c r="C241" s="298"/>
      <c r="D241" s="65" t="s">
        <v>295</v>
      </c>
      <c r="E241" s="140"/>
      <c r="F241" s="107"/>
      <c r="G241" s="106"/>
      <c r="H241" s="106"/>
      <c r="I241" s="106"/>
      <c r="J241" s="107"/>
      <c r="K241" s="65"/>
      <c r="L241" s="65"/>
      <c r="M241" s="65"/>
      <c r="N241" s="65"/>
      <c r="O241" s="65"/>
      <c r="P241" s="130"/>
    </row>
    <row r="242" spans="1:16" x14ac:dyDescent="0.25">
      <c r="A242" s="299"/>
      <c r="B242" s="300"/>
      <c r="C242" s="301"/>
      <c r="D242" s="65" t="s">
        <v>296</v>
      </c>
      <c r="E242" s="140"/>
      <c r="F242" s="107"/>
      <c r="G242" s="106"/>
      <c r="H242" s="106"/>
      <c r="I242" s="106"/>
      <c r="J242" s="107"/>
      <c r="K242" s="65"/>
      <c r="L242" s="65"/>
      <c r="M242" s="65"/>
      <c r="N242" s="65"/>
      <c r="O242" s="65"/>
      <c r="P242" s="130"/>
    </row>
    <row r="243" spans="1:16" x14ac:dyDescent="0.25">
      <c r="A243" s="10" t="s">
        <v>117</v>
      </c>
      <c r="B243" s="308" t="s">
        <v>118</v>
      </c>
      <c r="C243" s="308"/>
      <c r="D243" s="65"/>
      <c r="E243" s="140"/>
      <c r="F243" s="107">
        <f>+E244+E245</f>
        <v>47226.22</v>
      </c>
      <c r="G243" s="106">
        <v>0</v>
      </c>
      <c r="H243" s="106">
        <v>0</v>
      </c>
      <c r="I243" s="106">
        <v>0</v>
      </c>
      <c r="J243" s="107">
        <f t="shared" si="9"/>
        <v>47226.22</v>
      </c>
      <c r="K243" s="65"/>
      <c r="L243" s="65"/>
      <c r="M243" s="65"/>
      <c r="N243" s="65"/>
      <c r="O243" s="65"/>
      <c r="P243" s="130"/>
    </row>
    <row r="244" spans="1:16" x14ac:dyDescent="0.25">
      <c r="A244" s="147"/>
      <c r="B244" s="303"/>
      <c r="C244" s="304"/>
      <c r="D244" s="65" t="s">
        <v>328</v>
      </c>
      <c r="E244" s="140">
        <v>42226.22</v>
      </c>
      <c r="F244" s="107"/>
      <c r="G244" s="106"/>
      <c r="H244" s="106"/>
      <c r="I244" s="106"/>
      <c r="J244" s="107"/>
      <c r="K244" s="65"/>
      <c r="L244" s="65"/>
      <c r="M244" s="65"/>
      <c r="N244" s="65"/>
      <c r="O244" s="65"/>
      <c r="P244" s="130"/>
    </row>
    <row r="245" spans="1:16" x14ac:dyDescent="0.25">
      <c r="A245" s="302"/>
      <c r="B245" s="303"/>
      <c r="C245" s="304"/>
      <c r="D245" s="65" t="s">
        <v>300</v>
      </c>
      <c r="E245" s="140">
        <v>5000</v>
      </c>
      <c r="F245" s="107"/>
      <c r="G245" s="106"/>
      <c r="H245" s="106"/>
      <c r="I245" s="106"/>
      <c r="J245" s="107"/>
      <c r="K245" s="65"/>
      <c r="L245" s="65"/>
      <c r="M245" s="65"/>
      <c r="N245" s="65"/>
      <c r="O245" s="65"/>
      <c r="P245" s="130"/>
    </row>
    <row r="246" spans="1:16" ht="36.6" customHeight="1" x14ac:dyDescent="0.25">
      <c r="A246" s="10" t="s">
        <v>81</v>
      </c>
      <c r="B246" s="309" t="s">
        <v>225</v>
      </c>
      <c r="C246" s="309"/>
      <c r="D246" s="65"/>
      <c r="E246" s="140"/>
      <c r="F246" s="107">
        <v>3000</v>
      </c>
      <c r="G246" s="106">
        <v>0</v>
      </c>
      <c r="H246" s="106">
        <v>0</v>
      </c>
      <c r="I246" s="106">
        <v>0</v>
      </c>
      <c r="J246" s="107">
        <f t="shared" si="9"/>
        <v>3000</v>
      </c>
      <c r="K246" s="65"/>
      <c r="L246" s="65"/>
      <c r="M246" s="65"/>
      <c r="N246" s="65"/>
      <c r="O246" s="65"/>
      <c r="P246" s="130"/>
    </row>
    <row r="247" spans="1:16" x14ac:dyDescent="0.25">
      <c r="A247" s="302"/>
      <c r="B247" s="303"/>
      <c r="C247" s="304"/>
      <c r="D247" s="65" t="s">
        <v>297</v>
      </c>
      <c r="E247" s="140"/>
      <c r="F247" s="107"/>
      <c r="G247" s="106"/>
      <c r="H247" s="106"/>
      <c r="I247" s="106"/>
      <c r="J247" s="107"/>
      <c r="K247" s="65"/>
      <c r="L247" s="65"/>
      <c r="M247" s="65"/>
      <c r="N247" s="65"/>
      <c r="O247" s="65"/>
      <c r="P247" s="130"/>
    </row>
    <row r="248" spans="1:16" x14ac:dyDescent="0.25">
      <c r="A248" s="83" t="s">
        <v>41</v>
      </c>
      <c r="B248" s="244" t="s">
        <v>42</v>
      </c>
      <c r="C248" s="244"/>
      <c r="D248" s="65"/>
      <c r="E248" s="140"/>
      <c r="F248" s="107">
        <v>22000</v>
      </c>
      <c r="G248" s="106">
        <v>0</v>
      </c>
      <c r="H248" s="106">
        <v>0</v>
      </c>
      <c r="I248" s="106">
        <v>0</v>
      </c>
      <c r="J248" s="107">
        <f t="shared" si="9"/>
        <v>22000</v>
      </c>
      <c r="K248" s="65"/>
      <c r="L248" s="65"/>
      <c r="M248" s="65"/>
      <c r="N248" s="65"/>
      <c r="O248" s="65"/>
      <c r="P248" s="130"/>
    </row>
    <row r="249" spans="1:16" x14ac:dyDescent="0.25">
      <c r="A249" s="305"/>
      <c r="B249" s="306"/>
      <c r="C249" s="307"/>
      <c r="D249" s="65" t="s">
        <v>298</v>
      </c>
      <c r="E249" s="140"/>
      <c r="F249" s="107"/>
      <c r="G249" s="106"/>
      <c r="H249" s="106"/>
      <c r="I249" s="106"/>
      <c r="J249" s="107"/>
      <c r="K249" s="65"/>
      <c r="L249" s="65"/>
      <c r="M249" s="65"/>
      <c r="N249" s="65"/>
      <c r="O249" s="65"/>
      <c r="P249" s="130"/>
    </row>
    <row r="250" spans="1:16" x14ac:dyDescent="0.25">
      <c r="A250" s="83" t="s">
        <v>43</v>
      </c>
      <c r="B250" s="244" t="s">
        <v>44</v>
      </c>
      <c r="C250" s="244"/>
      <c r="D250" s="65"/>
      <c r="E250" s="140"/>
      <c r="F250" s="107">
        <v>41319</v>
      </c>
      <c r="G250" s="106">
        <v>0</v>
      </c>
      <c r="H250" s="106">
        <v>0</v>
      </c>
      <c r="I250" s="106">
        <v>0</v>
      </c>
      <c r="J250" s="107">
        <f t="shared" si="9"/>
        <v>41319</v>
      </c>
      <c r="K250" s="65"/>
      <c r="L250" s="65"/>
      <c r="M250" s="65"/>
      <c r="N250" s="65"/>
      <c r="O250" s="65"/>
      <c r="P250" s="130"/>
    </row>
    <row r="251" spans="1:16" x14ac:dyDescent="0.25">
      <c r="A251" s="83" t="s">
        <v>45</v>
      </c>
      <c r="B251" s="244" t="s">
        <v>46</v>
      </c>
      <c r="C251" s="244"/>
      <c r="D251" s="65"/>
      <c r="E251" s="140"/>
      <c r="F251" s="107">
        <v>8000</v>
      </c>
      <c r="G251" s="106">
        <v>0</v>
      </c>
      <c r="H251" s="106">
        <v>0</v>
      </c>
      <c r="I251" s="106">
        <v>0</v>
      </c>
      <c r="J251" s="107">
        <f t="shared" si="9"/>
        <v>8000</v>
      </c>
      <c r="K251" s="65"/>
      <c r="L251" s="65"/>
      <c r="M251" s="65"/>
      <c r="N251" s="65"/>
      <c r="O251" s="65"/>
      <c r="P251" s="130"/>
    </row>
    <row r="252" spans="1:16" x14ac:dyDescent="0.25">
      <c r="A252" s="305"/>
      <c r="B252" s="306"/>
      <c r="C252" s="307"/>
      <c r="D252" s="65" t="s">
        <v>301</v>
      </c>
      <c r="E252" s="140"/>
      <c r="F252" s="107"/>
      <c r="G252" s="106"/>
      <c r="H252" s="106"/>
      <c r="I252" s="106"/>
      <c r="J252" s="107"/>
      <c r="K252" s="65"/>
      <c r="L252" s="65"/>
      <c r="M252" s="65"/>
      <c r="N252" s="65"/>
      <c r="O252" s="65"/>
      <c r="P252" s="130"/>
    </row>
    <row r="253" spans="1:16" x14ac:dyDescent="0.25">
      <c r="A253" s="83" t="s">
        <v>96</v>
      </c>
      <c r="B253" s="244" t="s">
        <v>97</v>
      </c>
      <c r="C253" s="244"/>
      <c r="D253" s="65"/>
      <c r="E253" s="140"/>
      <c r="F253" s="107">
        <v>10000</v>
      </c>
      <c r="G253" s="106">
        <v>0</v>
      </c>
      <c r="H253" s="106">
        <v>0</v>
      </c>
      <c r="I253" s="106">
        <v>0</v>
      </c>
      <c r="J253" s="107">
        <f t="shared" si="9"/>
        <v>10000</v>
      </c>
      <c r="K253" s="65"/>
      <c r="L253" s="65"/>
      <c r="M253" s="65"/>
      <c r="N253" s="65"/>
      <c r="O253" s="65"/>
      <c r="P253" s="130"/>
    </row>
    <row r="254" spans="1:16" x14ac:dyDescent="0.25">
      <c r="A254" s="83" t="s">
        <v>120</v>
      </c>
      <c r="B254" s="244" t="s">
        <v>47</v>
      </c>
      <c r="C254" s="244"/>
      <c r="D254" s="65"/>
      <c r="E254" s="140"/>
      <c r="F254" s="107">
        <v>3000</v>
      </c>
      <c r="G254" s="106">
        <v>0</v>
      </c>
      <c r="H254" s="106">
        <v>0</v>
      </c>
      <c r="I254" s="106">
        <v>0</v>
      </c>
      <c r="J254" s="107">
        <f t="shared" si="9"/>
        <v>3000</v>
      </c>
      <c r="K254" s="65"/>
      <c r="L254" s="65"/>
      <c r="M254" s="65"/>
      <c r="N254" s="65"/>
      <c r="O254" s="65"/>
      <c r="P254" s="130"/>
    </row>
    <row r="255" spans="1:16" x14ac:dyDescent="0.25">
      <c r="A255" s="83" t="s">
        <v>48</v>
      </c>
      <c r="B255" s="244" t="s">
        <v>121</v>
      </c>
      <c r="C255" s="244"/>
      <c r="D255" s="65"/>
      <c r="E255" s="140"/>
      <c r="F255" s="107">
        <v>3000</v>
      </c>
      <c r="G255" s="106"/>
      <c r="H255" s="106"/>
      <c r="I255" s="106"/>
      <c r="J255" s="107"/>
      <c r="K255" s="65"/>
      <c r="L255" s="65"/>
      <c r="M255" s="65"/>
      <c r="N255" s="65"/>
      <c r="O255" s="65"/>
      <c r="P255" s="130"/>
    </row>
    <row r="256" spans="1:16" x14ac:dyDescent="0.25">
      <c r="A256" s="83" t="s">
        <v>122</v>
      </c>
      <c r="B256" s="245" t="s">
        <v>123</v>
      </c>
      <c r="C256" s="245"/>
      <c r="D256" s="65"/>
      <c r="E256" s="140"/>
      <c r="F256" s="107">
        <v>6000</v>
      </c>
      <c r="G256" s="106">
        <v>0</v>
      </c>
      <c r="H256" s="106">
        <v>0</v>
      </c>
      <c r="I256" s="106">
        <v>0</v>
      </c>
      <c r="J256" s="107">
        <f t="shared" si="9"/>
        <v>6000</v>
      </c>
      <c r="K256" s="65"/>
      <c r="L256" s="65"/>
      <c r="M256" s="65"/>
      <c r="N256" s="65"/>
      <c r="O256" s="65"/>
      <c r="P256" s="130"/>
    </row>
    <row r="257" spans="1:16" x14ac:dyDescent="0.25">
      <c r="A257" s="83" t="s">
        <v>124</v>
      </c>
      <c r="B257" s="244" t="s">
        <v>125</v>
      </c>
      <c r="C257" s="244"/>
      <c r="D257" s="65"/>
      <c r="E257" s="140"/>
      <c r="F257" s="107">
        <v>1000</v>
      </c>
      <c r="G257" s="106">
        <v>0</v>
      </c>
      <c r="H257" s="106">
        <v>0</v>
      </c>
      <c r="I257" s="106">
        <v>0</v>
      </c>
      <c r="J257" s="107">
        <f t="shared" ref="J257:J258" si="10">+F257+G257-H257-I257</f>
        <v>1000</v>
      </c>
      <c r="K257" s="65"/>
      <c r="L257" s="65"/>
      <c r="M257" s="65"/>
      <c r="N257" s="65"/>
      <c r="O257" s="65"/>
      <c r="P257" s="130"/>
    </row>
    <row r="258" spans="1:16" x14ac:dyDescent="0.25">
      <c r="A258" s="83" t="s">
        <v>126</v>
      </c>
      <c r="B258" s="244" t="s">
        <v>329</v>
      </c>
      <c r="C258" s="244"/>
      <c r="D258" s="65"/>
      <c r="E258" s="140"/>
      <c r="F258" s="107">
        <v>1500</v>
      </c>
      <c r="G258" s="106">
        <v>0</v>
      </c>
      <c r="H258" s="106">
        <v>0</v>
      </c>
      <c r="I258" s="106">
        <v>0</v>
      </c>
      <c r="J258" s="107">
        <f t="shared" si="10"/>
        <v>1500</v>
      </c>
      <c r="K258" s="65"/>
      <c r="L258" s="65"/>
      <c r="M258" s="65"/>
      <c r="N258" s="65"/>
      <c r="O258" s="65"/>
      <c r="P258" s="130"/>
    </row>
    <row r="259" spans="1:16" x14ac:dyDescent="0.25">
      <c r="A259" s="83" t="s">
        <v>330</v>
      </c>
      <c r="B259" s="244" t="s">
        <v>331</v>
      </c>
      <c r="C259" s="244"/>
      <c r="D259" s="65"/>
      <c r="E259" s="140"/>
      <c r="F259" s="107">
        <v>1000</v>
      </c>
      <c r="G259" s="106"/>
      <c r="H259" s="106"/>
      <c r="I259" s="106"/>
      <c r="J259" s="107"/>
      <c r="K259" s="65"/>
      <c r="L259" s="65"/>
      <c r="M259" s="65"/>
      <c r="N259" s="65"/>
      <c r="O259" s="65"/>
      <c r="P259" s="130"/>
    </row>
    <row r="260" spans="1:16" x14ac:dyDescent="0.25">
      <c r="A260" s="83" t="s">
        <v>127</v>
      </c>
      <c r="B260" s="244" t="s">
        <v>332</v>
      </c>
      <c r="C260" s="244"/>
      <c r="D260" s="65"/>
      <c r="E260" s="140"/>
      <c r="F260" s="107">
        <v>3000</v>
      </c>
      <c r="G260" s="106"/>
      <c r="H260" s="106"/>
      <c r="I260" s="106"/>
      <c r="J260" s="107"/>
      <c r="K260" s="65"/>
      <c r="L260" s="65"/>
      <c r="M260" s="65"/>
      <c r="N260" s="65"/>
      <c r="O260" s="65"/>
      <c r="P260" s="130"/>
    </row>
    <row r="261" spans="1:16" x14ac:dyDescent="0.25">
      <c r="A261" s="83" t="s">
        <v>54</v>
      </c>
      <c r="B261" s="244" t="s">
        <v>185</v>
      </c>
      <c r="C261" s="244"/>
      <c r="D261" s="65"/>
      <c r="E261" s="140"/>
      <c r="F261" s="107">
        <v>7000</v>
      </c>
      <c r="G261" s="106"/>
      <c r="H261" s="106"/>
      <c r="I261" s="106"/>
      <c r="J261" s="107"/>
      <c r="K261" s="65"/>
      <c r="L261" s="65"/>
      <c r="M261" s="65"/>
      <c r="N261" s="65"/>
      <c r="O261" s="65"/>
      <c r="P261" s="130"/>
    </row>
    <row r="262" spans="1:16" x14ac:dyDescent="0.25">
      <c r="A262" s="83" t="s">
        <v>128</v>
      </c>
      <c r="B262" s="245" t="s">
        <v>329</v>
      </c>
      <c r="C262" s="245"/>
      <c r="D262" s="65"/>
      <c r="E262" s="140"/>
      <c r="F262" s="107">
        <v>7000</v>
      </c>
      <c r="G262" s="106">
        <v>0</v>
      </c>
      <c r="H262" s="106">
        <v>0</v>
      </c>
      <c r="I262" s="106">
        <v>0</v>
      </c>
      <c r="J262" s="107">
        <f t="shared" ref="J262" si="11">+F262+G262-H262-I262</f>
        <v>7000</v>
      </c>
      <c r="K262" s="65"/>
      <c r="L262" s="65"/>
      <c r="M262" s="65"/>
      <c r="N262" s="65"/>
      <c r="O262" s="65"/>
      <c r="P262" s="130"/>
    </row>
    <row r="263" spans="1:16" x14ac:dyDescent="0.25">
      <c r="A263" s="36" t="s">
        <v>129</v>
      </c>
      <c r="B263" s="240"/>
      <c r="C263" s="240"/>
      <c r="D263" s="36"/>
      <c r="E263" s="36"/>
      <c r="F263" s="3">
        <f>SUM(F207:F262)</f>
        <v>501565.65</v>
      </c>
      <c r="G263" s="3">
        <f>SUM(G230:G256)</f>
        <v>0</v>
      </c>
      <c r="H263" s="3">
        <f>SUM(H230:H256)</f>
        <v>0</v>
      </c>
      <c r="I263" s="3">
        <f>SUM(I230:I256)</f>
        <v>0</v>
      </c>
      <c r="J263" s="3">
        <f>SUM(J230:J256)</f>
        <v>380427.83</v>
      </c>
      <c r="K263" s="3"/>
      <c r="L263" s="3"/>
      <c r="M263" s="3"/>
      <c r="N263" s="3"/>
      <c r="O263" s="3"/>
      <c r="P263" s="119"/>
    </row>
    <row r="264" spans="1:16" x14ac:dyDescent="0.25">
      <c r="A264" s="102"/>
      <c r="B264" s="103"/>
      <c r="C264" s="104"/>
      <c r="D264" s="104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</row>
    <row r="265" spans="1:16" x14ac:dyDescent="0.25">
      <c r="A265" s="42" t="str">
        <f>+[1]Programación!$K$3</f>
        <v>Meta</v>
      </c>
      <c r="B265" s="243" t="str">
        <f>+[1]Programación!K35</f>
        <v xml:space="preserve">1 acuerdo anual, 4 acuerdos firmados al finalizar el 2024.
Mancomunidad del Valle De Los Chillos funcionando al 2024
</v>
      </c>
      <c r="C265" s="243"/>
      <c r="D265" s="42"/>
      <c r="E265" s="137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116"/>
    </row>
    <row r="266" spans="1:16" x14ac:dyDescent="0.25">
      <c r="A266" s="42" t="str">
        <f>+A223</f>
        <v>Indicador Base</v>
      </c>
      <c r="B266" s="243" t="str">
        <f>+[1]Programación!L28</f>
        <v>Nivel de percepción ciudadana</v>
      </c>
      <c r="C266" s="243"/>
      <c r="D266" s="42"/>
      <c r="E266" s="137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116"/>
    </row>
    <row r="267" spans="1:16" ht="48" customHeight="1" x14ac:dyDescent="0.25">
      <c r="A267" s="42" t="str">
        <f>+A224</f>
        <v>Medio
Verificación</v>
      </c>
      <c r="B267" s="243" t="str">
        <f>+[1]Programación!N35</f>
        <v>Acuerdos interinstitucionales
Actas de reuniones</v>
      </c>
      <c r="C267" s="243"/>
      <c r="D267" s="42"/>
      <c r="E267" s="137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116"/>
    </row>
    <row r="268" spans="1:16" ht="30.6" customHeight="1" x14ac:dyDescent="0.25">
      <c r="A268" s="51" t="s">
        <v>242</v>
      </c>
      <c r="B268" s="242" t="str">
        <f>[1]Programación!J35</f>
        <v xml:space="preserve">Diseño e Implementación del Pacto Parroquial de responsabilidad social corporativo y cooperativo. </v>
      </c>
      <c r="C268" s="242"/>
      <c r="D268" s="42"/>
      <c r="E268" s="137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116"/>
    </row>
    <row r="269" spans="1:16" x14ac:dyDescent="0.25">
      <c r="A269" s="42" t="s">
        <v>231</v>
      </c>
      <c r="B269" s="241" t="str">
        <f>[1]Programación!I35</f>
        <v>GAD -PR-C 5 FI-PC 19</v>
      </c>
      <c r="C269" s="241"/>
      <c r="D269" s="42"/>
      <c r="E269" s="137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116"/>
    </row>
    <row r="270" spans="1:16" s="21" customFormat="1" ht="25.5" x14ac:dyDescent="0.25">
      <c r="A270" s="47" t="s">
        <v>1</v>
      </c>
      <c r="B270" s="288" t="s">
        <v>232</v>
      </c>
      <c r="C270" s="288"/>
      <c r="D270" s="47" t="s">
        <v>233</v>
      </c>
      <c r="E270" s="138" t="s">
        <v>302</v>
      </c>
      <c r="F270" s="47" t="s">
        <v>3</v>
      </c>
      <c r="G270" s="47" t="s">
        <v>4</v>
      </c>
      <c r="H270" s="47" t="s">
        <v>5</v>
      </c>
      <c r="I270" s="47" t="s">
        <v>182</v>
      </c>
      <c r="J270" s="47" t="s">
        <v>6</v>
      </c>
      <c r="K270" s="288" t="s">
        <v>7</v>
      </c>
      <c r="L270" s="288"/>
      <c r="M270" s="288"/>
      <c r="N270" s="288"/>
      <c r="O270" s="288"/>
      <c r="P270" s="288"/>
    </row>
    <row r="271" spans="1:16" x14ac:dyDescent="0.25">
      <c r="A271" s="40"/>
      <c r="B271" s="248"/>
      <c r="C271" s="248"/>
      <c r="D271" s="40"/>
      <c r="E271" s="139"/>
      <c r="F271" s="40"/>
      <c r="G271" s="40"/>
      <c r="H271" s="40"/>
      <c r="I271" s="40"/>
      <c r="J271" s="40"/>
      <c r="K271" s="47" t="s">
        <v>9</v>
      </c>
      <c r="L271" s="47" t="s">
        <v>10</v>
      </c>
      <c r="M271" s="47" t="s">
        <v>11</v>
      </c>
      <c r="N271" s="47" t="s">
        <v>12</v>
      </c>
      <c r="O271" s="47" t="s">
        <v>13</v>
      </c>
      <c r="P271" s="117" t="s">
        <v>14</v>
      </c>
    </row>
    <row r="272" spans="1:16" x14ac:dyDescent="0.25">
      <c r="A272" s="105"/>
      <c r="B272" s="236" t="str">
        <f>[1]Alcance!D152</f>
        <v>Alianza Pública-privada</v>
      </c>
      <c r="C272" s="236"/>
      <c r="D272" s="102"/>
      <c r="E272" s="140"/>
      <c r="F272" s="102"/>
      <c r="G272" s="102"/>
      <c r="H272" s="102"/>
      <c r="I272" s="2"/>
      <c r="J272" s="2"/>
      <c r="K272" s="292"/>
      <c r="L272" s="292"/>
      <c r="M272" s="292"/>
      <c r="N272" s="292"/>
      <c r="O272" s="292"/>
      <c r="P272" s="292"/>
    </row>
    <row r="273" spans="1:16" x14ac:dyDescent="0.25">
      <c r="A273" s="84" t="s">
        <v>133</v>
      </c>
      <c r="B273" s="237" t="s">
        <v>134</v>
      </c>
      <c r="C273" s="237"/>
      <c r="D273" s="2"/>
      <c r="E273" s="140"/>
      <c r="F273" s="80">
        <v>2000</v>
      </c>
      <c r="G273" s="80"/>
      <c r="H273" s="80"/>
      <c r="I273" s="80"/>
      <c r="J273" s="10">
        <f>+F273+G273-H273-I273</f>
        <v>2000</v>
      </c>
      <c r="K273" s="2"/>
      <c r="L273" s="2"/>
      <c r="M273" s="2"/>
      <c r="N273" s="2"/>
      <c r="O273" s="2"/>
      <c r="P273" s="118"/>
    </row>
    <row r="274" spans="1:16" x14ac:dyDescent="0.25">
      <c r="A274" s="37" t="s">
        <v>135</v>
      </c>
      <c r="B274" s="234"/>
      <c r="C274" s="234"/>
      <c r="D274" s="37"/>
      <c r="E274" s="36"/>
      <c r="F274" s="3">
        <f>SUM(F273)</f>
        <v>2000</v>
      </c>
      <c r="G274" s="3">
        <f>G273</f>
        <v>0</v>
      </c>
      <c r="H274" s="3">
        <f>H273</f>
        <v>0</v>
      </c>
      <c r="I274" s="3">
        <f>I273</f>
        <v>0</v>
      </c>
      <c r="J274" s="3">
        <f>J273</f>
        <v>2000</v>
      </c>
      <c r="K274" s="3"/>
      <c r="L274" s="3"/>
      <c r="M274" s="3"/>
      <c r="N274" s="3"/>
      <c r="O274" s="3"/>
      <c r="P274" s="119"/>
    </row>
    <row r="275" spans="1:16" x14ac:dyDescent="0.25">
      <c r="A275" s="66"/>
      <c r="B275" s="73"/>
      <c r="C275" s="74"/>
      <c r="D275" s="74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</row>
    <row r="276" spans="1:16" x14ac:dyDescent="0.25">
      <c r="A276" s="45" t="str">
        <f>+[1]Programación!$K$3</f>
        <v>Meta</v>
      </c>
      <c r="B276" s="239"/>
      <c r="C276" s="239"/>
      <c r="D276" s="50"/>
      <c r="E276" s="137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121"/>
    </row>
    <row r="277" spans="1:16" x14ac:dyDescent="0.25">
      <c r="A277" s="45" t="str">
        <f>+A266</f>
        <v>Indicador Base</v>
      </c>
      <c r="B277" s="239"/>
      <c r="C277" s="239"/>
      <c r="D277" s="45"/>
      <c r="E277" s="137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122"/>
    </row>
    <row r="278" spans="1:16" x14ac:dyDescent="0.25">
      <c r="A278" s="45" t="str">
        <f>+A267</f>
        <v>Medio
Verificación</v>
      </c>
      <c r="B278" s="239"/>
      <c r="C278" s="239"/>
      <c r="D278" s="46"/>
      <c r="E278" s="137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122"/>
    </row>
    <row r="279" spans="1:16" x14ac:dyDescent="0.25">
      <c r="A279" s="41" t="s">
        <v>243</v>
      </c>
      <c r="B279" s="238" t="s">
        <v>136</v>
      </c>
      <c r="C279" s="238"/>
      <c r="D279" s="39"/>
      <c r="E279" s="137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123"/>
    </row>
    <row r="280" spans="1:16" x14ac:dyDescent="0.25">
      <c r="A280" s="39" t="s">
        <v>231</v>
      </c>
      <c r="B280" s="229"/>
      <c r="C280" s="229"/>
      <c r="D280" s="39"/>
      <c r="E280" s="137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123"/>
    </row>
    <row r="281" spans="1:16" s="21" customFormat="1" ht="25.5" x14ac:dyDescent="0.25">
      <c r="A281" s="47" t="s">
        <v>1</v>
      </c>
      <c r="B281" s="288" t="s">
        <v>232</v>
      </c>
      <c r="C281" s="288"/>
      <c r="D281" s="47" t="s">
        <v>233</v>
      </c>
      <c r="E281" s="138" t="s">
        <v>302</v>
      </c>
      <c r="F281" s="47" t="s">
        <v>3</v>
      </c>
      <c r="G281" s="47" t="s">
        <v>4</v>
      </c>
      <c r="H281" s="47" t="s">
        <v>5</v>
      </c>
      <c r="I281" s="47" t="s">
        <v>182</v>
      </c>
      <c r="J281" s="47" t="s">
        <v>6</v>
      </c>
      <c r="K281" s="288" t="s">
        <v>7</v>
      </c>
      <c r="L281" s="288"/>
      <c r="M281" s="288"/>
      <c r="N281" s="288"/>
      <c r="O281" s="288"/>
      <c r="P281" s="288"/>
    </row>
    <row r="282" spans="1:16" x14ac:dyDescent="0.25">
      <c r="A282" s="40"/>
      <c r="B282" s="248"/>
      <c r="C282" s="248"/>
      <c r="D282" s="40"/>
      <c r="E282" s="139"/>
      <c r="F282" s="40"/>
      <c r="G282" s="40"/>
      <c r="H282" s="40"/>
      <c r="I282" s="40"/>
      <c r="J282" s="40"/>
      <c r="K282" s="47" t="s">
        <v>9</v>
      </c>
      <c r="L282" s="47" t="s">
        <v>10</v>
      </c>
      <c r="M282" s="47" t="s">
        <v>11</v>
      </c>
      <c r="N282" s="47" t="s">
        <v>12</v>
      </c>
      <c r="O282" s="47" t="s">
        <v>13</v>
      </c>
      <c r="P282" s="117" t="s">
        <v>14</v>
      </c>
    </row>
    <row r="283" spans="1:16" x14ac:dyDescent="0.25">
      <c r="A283" s="64" t="s">
        <v>186</v>
      </c>
      <c r="B283" s="232" t="s">
        <v>201</v>
      </c>
      <c r="C283" s="232"/>
      <c r="D283" s="2"/>
      <c r="E283" s="140"/>
      <c r="F283" s="75">
        <v>137040</v>
      </c>
      <c r="G283" s="80">
        <v>0</v>
      </c>
      <c r="H283" s="80">
        <v>0</v>
      </c>
      <c r="I283" s="80">
        <v>0</v>
      </c>
      <c r="J283" s="10">
        <f>+F283+G283-H283-I283</f>
        <v>137040</v>
      </c>
      <c r="K283" s="2"/>
      <c r="L283" s="2"/>
      <c r="M283" s="2"/>
      <c r="N283" s="2"/>
      <c r="O283" s="2"/>
      <c r="P283" s="118"/>
    </row>
    <row r="284" spans="1:16" x14ac:dyDescent="0.25">
      <c r="A284" s="64" t="s">
        <v>187</v>
      </c>
      <c r="B284" s="232" t="s">
        <v>202</v>
      </c>
      <c r="C284" s="232"/>
      <c r="D284" s="2"/>
      <c r="E284" s="140"/>
      <c r="F284" s="75">
        <v>11453</v>
      </c>
      <c r="G284" s="80">
        <v>0</v>
      </c>
      <c r="H284" s="80">
        <v>0</v>
      </c>
      <c r="I284" s="80">
        <v>0</v>
      </c>
      <c r="J284" s="10">
        <f t="shared" ref="J284:J306" si="12">+F284+G284-H284-I284</f>
        <v>11453</v>
      </c>
      <c r="K284" s="2"/>
      <c r="L284" s="2"/>
      <c r="M284" s="2"/>
      <c r="N284" s="2"/>
      <c r="O284" s="2"/>
      <c r="P284" s="118"/>
    </row>
    <row r="285" spans="1:16" x14ac:dyDescent="0.25">
      <c r="A285" s="64" t="s">
        <v>188</v>
      </c>
      <c r="B285" s="232" t="s">
        <v>203</v>
      </c>
      <c r="C285" s="232"/>
      <c r="D285" s="2"/>
      <c r="E285" s="140"/>
      <c r="F285" s="75">
        <v>5225</v>
      </c>
      <c r="G285" s="80">
        <v>0</v>
      </c>
      <c r="H285" s="80">
        <v>0</v>
      </c>
      <c r="I285" s="80">
        <v>0</v>
      </c>
      <c r="J285" s="10">
        <f t="shared" si="12"/>
        <v>5225</v>
      </c>
      <c r="K285" s="2"/>
      <c r="L285" s="2"/>
      <c r="M285" s="2"/>
      <c r="N285" s="2"/>
      <c r="O285" s="2"/>
      <c r="P285" s="118"/>
    </row>
    <row r="286" spans="1:16" x14ac:dyDescent="0.25">
      <c r="A286" s="64" t="s">
        <v>189</v>
      </c>
      <c r="B286" s="232" t="s">
        <v>218</v>
      </c>
      <c r="C286" s="232"/>
      <c r="D286" s="2"/>
      <c r="E286" s="140"/>
      <c r="F286" s="75">
        <v>15882.68</v>
      </c>
      <c r="G286" s="80">
        <v>0</v>
      </c>
      <c r="H286" s="80">
        <v>0</v>
      </c>
      <c r="I286" s="80">
        <v>0</v>
      </c>
      <c r="J286" s="10">
        <f t="shared" si="12"/>
        <v>15882.68</v>
      </c>
      <c r="K286" s="2"/>
      <c r="L286" s="2"/>
      <c r="M286" s="2"/>
      <c r="N286" s="2"/>
      <c r="O286" s="2"/>
      <c r="P286" s="118"/>
    </row>
    <row r="287" spans="1:16" x14ac:dyDescent="0.25">
      <c r="A287" s="64" t="s">
        <v>190</v>
      </c>
      <c r="B287" s="232" t="s">
        <v>204</v>
      </c>
      <c r="C287" s="232"/>
      <c r="D287" s="2"/>
      <c r="E287" s="140"/>
      <c r="F287" s="75">
        <v>11416.3</v>
      </c>
      <c r="G287" s="80">
        <v>0</v>
      </c>
      <c r="H287" s="80">
        <v>0</v>
      </c>
      <c r="I287" s="80">
        <v>0</v>
      </c>
      <c r="J287" s="10">
        <f t="shared" si="12"/>
        <v>11416.3</v>
      </c>
      <c r="K287" s="2"/>
      <c r="L287" s="2"/>
      <c r="M287" s="2"/>
      <c r="N287" s="2"/>
      <c r="O287" s="2"/>
      <c r="P287" s="118"/>
    </row>
    <row r="288" spans="1:16" x14ac:dyDescent="0.25">
      <c r="A288" s="64" t="s">
        <v>191</v>
      </c>
      <c r="B288" s="232" t="s">
        <v>205</v>
      </c>
      <c r="C288" s="232"/>
      <c r="D288" s="2"/>
      <c r="E288" s="140"/>
      <c r="F288" s="75">
        <v>8565.0300000000007</v>
      </c>
      <c r="G288" s="80">
        <v>0</v>
      </c>
      <c r="H288" s="80">
        <v>0</v>
      </c>
      <c r="I288" s="80">
        <v>0</v>
      </c>
      <c r="J288" s="10">
        <f t="shared" si="12"/>
        <v>8565.0300000000007</v>
      </c>
      <c r="K288" s="2"/>
      <c r="L288" s="2"/>
      <c r="M288" s="2"/>
      <c r="N288" s="2"/>
      <c r="O288" s="2"/>
      <c r="P288" s="118"/>
    </row>
    <row r="289" spans="1:16" x14ac:dyDescent="0.25">
      <c r="A289" s="64" t="s">
        <v>192</v>
      </c>
      <c r="B289" s="232" t="s">
        <v>206</v>
      </c>
      <c r="C289" s="232"/>
      <c r="D289" s="2"/>
      <c r="E289" s="140"/>
      <c r="F289" s="75">
        <v>3999.96</v>
      </c>
      <c r="G289" s="80">
        <v>0</v>
      </c>
      <c r="H289" s="80">
        <v>0</v>
      </c>
      <c r="I289" s="80">
        <v>0</v>
      </c>
      <c r="J289" s="10">
        <f t="shared" si="12"/>
        <v>3999.96</v>
      </c>
      <c r="K289" s="2"/>
      <c r="L289" s="2"/>
      <c r="M289" s="2"/>
      <c r="N289" s="2"/>
      <c r="O289" s="2"/>
      <c r="P289" s="118"/>
    </row>
    <row r="290" spans="1:16" x14ac:dyDescent="0.25">
      <c r="A290" s="64" t="s">
        <v>193</v>
      </c>
      <c r="B290" s="232" t="s">
        <v>305</v>
      </c>
      <c r="C290" s="232"/>
      <c r="D290" s="2"/>
      <c r="E290" s="140"/>
      <c r="F290" s="75">
        <v>9216</v>
      </c>
      <c r="G290" s="80">
        <v>0</v>
      </c>
      <c r="H290" s="80">
        <v>0</v>
      </c>
      <c r="I290" s="80">
        <v>0</v>
      </c>
      <c r="J290" s="10">
        <f t="shared" si="12"/>
        <v>9216</v>
      </c>
      <c r="K290" s="2"/>
      <c r="L290" s="2"/>
      <c r="M290" s="2"/>
      <c r="N290" s="2"/>
      <c r="O290" s="2"/>
      <c r="P290" s="118"/>
    </row>
    <row r="291" spans="1:16" x14ac:dyDescent="0.25">
      <c r="A291" s="64" t="s">
        <v>194</v>
      </c>
      <c r="B291" s="232" t="s">
        <v>35</v>
      </c>
      <c r="C291" s="232"/>
      <c r="D291" s="2"/>
      <c r="E291" s="140"/>
      <c r="F291" s="75">
        <v>3999.96</v>
      </c>
      <c r="G291" s="80">
        <v>0</v>
      </c>
      <c r="H291" s="80">
        <v>0</v>
      </c>
      <c r="I291" s="80">
        <v>0</v>
      </c>
      <c r="J291" s="10">
        <f t="shared" si="12"/>
        <v>3999.96</v>
      </c>
      <c r="K291" s="2"/>
      <c r="L291" s="2"/>
      <c r="M291" s="2"/>
      <c r="N291" s="2"/>
      <c r="O291" s="2"/>
      <c r="P291" s="118"/>
    </row>
    <row r="292" spans="1:16" x14ac:dyDescent="0.25">
      <c r="A292" s="64" t="s">
        <v>195</v>
      </c>
      <c r="B292" s="232" t="s">
        <v>207</v>
      </c>
      <c r="C292" s="232"/>
      <c r="D292" s="2"/>
      <c r="E292" s="140"/>
      <c r="F292" s="75">
        <v>999.96</v>
      </c>
      <c r="G292" s="80">
        <v>0</v>
      </c>
      <c r="H292" s="80">
        <v>0</v>
      </c>
      <c r="I292" s="80">
        <v>0</v>
      </c>
      <c r="J292" s="10">
        <f t="shared" si="12"/>
        <v>999.96</v>
      </c>
      <c r="K292" s="2"/>
      <c r="L292" s="2"/>
      <c r="M292" s="2"/>
      <c r="N292" s="2"/>
      <c r="O292" s="2"/>
      <c r="P292" s="118"/>
    </row>
    <row r="293" spans="1:16" x14ac:dyDescent="0.25">
      <c r="A293" s="64" t="s">
        <v>196</v>
      </c>
      <c r="B293" s="232" t="s">
        <v>208</v>
      </c>
      <c r="C293" s="232"/>
      <c r="D293" s="2"/>
      <c r="E293" s="140"/>
      <c r="F293" s="75">
        <v>399.96</v>
      </c>
      <c r="G293" s="80">
        <v>0</v>
      </c>
      <c r="H293" s="80">
        <v>0</v>
      </c>
      <c r="I293" s="80">
        <v>0</v>
      </c>
      <c r="J293" s="10">
        <f t="shared" si="12"/>
        <v>399.96</v>
      </c>
      <c r="K293" s="2"/>
      <c r="L293" s="2"/>
      <c r="M293" s="2"/>
      <c r="N293" s="2"/>
      <c r="O293" s="2"/>
      <c r="P293" s="118"/>
    </row>
    <row r="294" spans="1:16" x14ac:dyDescent="0.25">
      <c r="A294" s="64" t="s">
        <v>197</v>
      </c>
      <c r="B294" s="232" t="s">
        <v>209</v>
      </c>
      <c r="C294" s="232"/>
      <c r="D294" s="2"/>
      <c r="E294" s="140"/>
      <c r="F294" s="75"/>
      <c r="G294" s="80">
        <v>0</v>
      </c>
      <c r="H294" s="80">
        <v>0</v>
      </c>
      <c r="I294" s="80">
        <v>0</v>
      </c>
      <c r="J294" s="10">
        <f t="shared" si="12"/>
        <v>0</v>
      </c>
      <c r="K294" s="2"/>
      <c r="L294" s="2"/>
      <c r="M294" s="2"/>
      <c r="N294" s="2"/>
      <c r="O294" s="2"/>
      <c r="P294" s="118"/>
    </row>
    <row r="295" spans="1:16" x14ac:dyDescent="0.25">
      <c r="A295" s="64" t="s">
        <v>198</v>
      </c>
      <c r="B295" s="232" t="s">
        <v>210</v>
      </c>
      <c r="C295" s="232"/>
      <c r="D295" s="2"/>
      <c r="E295" s="140"/>
      <c r="F295" s="75">
        <v>399.96</v>
      </c>
      <c r="G295" s="80">
        <v>0</v>
      </c>
      <c r="H295" s="80">
        <v>0</v>
      </c>
      <c r="I295" s="80">
        <v>0</v>
      </c>
      <c r="J295" s="10">
        <f t="shared" si="12"/>
        <v>399.96</v>
      </c>
      <c r="K295" s="2"/>
      <c r="L295" s="2"/>
      <c r="M295" s="2"/>
      <c r="N295" s="2"/>
      <c r="O295" s="2"/>
      <c r="P295" s="118"/>
    </row>
    <row r="296" spans="1:16" x14ac:dyDescent="0.25">
      <c r="A296" s="64" t="s">
        <v>199</v>
      </c>
      <c r="B296" s="232" t="s">
        <v>211</v>
      </c>
      <c r="C296" s="232"/>
      <c r="D296" s="2"/>
      <c r="E296" s="140"/>
      <c r="F296" s="75"/>
      <c r="G296" s="80">
        <v>0</v>
      </c>
      <c r="H296" s="80">
        <v>0</v>
      </c>
      <c r="I296" s="80">
        <v>0</v>
      </c>
      <c r="J296" s="10">
        <f t="shared" si="12"/>
        <v>0</v>
      </c>
      <c r="K296" s="2"/>
      <c r="L296" s="2"/>
      <c r="M296" s="2"/>
      <c r="N296" s="2"/>
      <c r="O296" s="2"/>
      <c r="P296" s="118"/>
    </row>
    <row r="297" spans="1:16" x14ac:dyDescent="0.25">
      <c r="A297" s="64" t="s">
        <v>200</v>
      </c>
      <c r="B297" s="232" t="s">
        <v>212</v>
      </c>
      <c r="C297" s="232"/>
      <c r="D297" s="2"/>
      <c r="E297" s="140"/>
      <c r="F297" s="75">
        <v>963.09</v>
      </c>
      <c r="G297" s="80">
        <v>0</v>
      </c>
      <c r="H297" s="80">
        <v>0</v>
      </c>
      <c r="I297" s="80">
        <v>0</v>
      </c>
      <c r="J297" s="10">
        <f t="shared" si="12"/>
        <v>963.09</v>
      </c>
      <c r="K297" s="2"/>
      <c r="L297" s="2"/>
      <c r="M297" s="2"/>
      <c r="N297" s="2"/>
      <c r="O297" s="2"/>
      <c r="P297" s="118"/>
    </row>
    <row r="298" spans="1:16" x14ac:dyDescent="0.25">
      <c r="A298" s="108" t="s">
        <v>213</v>
      </c>
      <c r="B298" s="235" t="s">
        <v>214</v>
      </c>
      <c r="C298" s="235"/>
      <c r="D298" s="2"/>
      <c r="E298" s="140"/>
      <c r="F298" s="75">
        <v>3000</v>
      </c>
      <c r="G298" s="80">
        <v>0</v>
      </c>
      <c r="H298" s="80">
        <v>0</v>
      </c>
      <c r="I298" s="80">
        <v>0</v>
      </c>
      <c r="J298" s="10">
        <f t="shared" si="12"/>
        <v>3000</v>
      </c>
      <c r="K298" s="2"/>
      <c r="L298" s="2"/>
      <c r="M298" s="2"/>
      <c r="N298" s="2"/>
      <c r="O298" s="2"/>
      <c r="P298" s="118"/>
    </row>
    <row r="299" spans="1:16" x14ac:dyDescent="0.25">
      <c r="A299" s="64" t="s">
        <v>245</v>
      </c>
      <c r="B299" s="232" t="s">
        <v>312</v>
      </c>
      <c r="C299" s="232"/>
      <c r="D299" s="2"/>
      <c r="E299" s="140"/>
      <c r="F299" s="75">
        <v>800</v>
      </c>
      <c r="G299" s="80">
        <v>0</v>
      </c>
      <c r="H299" s="80">
        <v>0</v>
      </c>
      <c r="I299" s="80">
        <v>0</v>
      </c>
      <c r="J299" s="10">
        <f t="shared" si="12"/>
        <v>800</v>
      </c>
      <c r="K299" s="2"/>
      <c r="L299" s="2"/>
      <c r="M299" s="2"/>
      <c r="N299" s="2"/>
      <c r="O299" s="2"/>
      <c r="P299" s="118"/>
    </row>
    <row r="300" spans="1:16" x14ac:dyDescent="0.25">
      <c r="A300" s="64" t="s">
        <v>246</v>
      </c>
      <c r="B300" s="232" t="s">
        <v>215</v>
      </c>
      <c r="C300" s="232"/>
      <c r="D300" s="2"/>
      <c r="E300" s="140"/>
      <c r="F300" s="75">
        <v>800</v>
      </c>
      <c r="G300" s="80">
        <v>0</v>
      </c>
      <c r="H300" s="80">
        <v>0</v>
      </c>
      <c r="I300" s="80">
        <v>0</v>
      </c>
      <c r="J300" s="10">
        <f t="shared" si="12"/>
        <v>800</v>
      </c>
      <c r="K300" s="2"/>
      <c r="L300" s="2"/>
      <c r="M300" s="2"/>
      <c r="N300" s="2"/>
      <c r="O300" s="2"/>
      <c r="P300" s="118"/>
    </row>
    <row r="301" spans="1:16" x14ac:dyDescent="0.25">
      <c r="A301" s="64" t="s">
        <v>247</v>
      </c>
      <c r="B301" s="232" t="s">
        <v>216</v>
      </c>
      <c r="C301" s="232"/>
      <c r="D301" s="2"/>
      <c r="E301" s="140"/>
      <c r="F301" s="75">
        <v>3000</v>
      </c>
      <c r="G301" s="80">
        <v>0</v>
      </c>
      <c r="H301" s="80">
        <v>0</v>
      </c>
      <c r="I301" s="80">
        <v>0</v>
      </c>
      <c r="J301" s="10">
        <f t="shared" si="12"/>
        <v>3000</v>
      </c>
      <c r="K301" s="2"/>
      <c r="L301" s="2"/>
      <c r="M301" s="2"/>
      <c r="N301" s="2"/>
      <c r="O301" s="2"/>
      <c r="P301" s="118"/>
    </row>
    <row r="302" spans="1:16" x14ac:dyDescent="0.25">
      <c r="A302" s="64" t="s">
        <v>248</v>
      </c>
      <c r="B302" s="232" t="s">
        <v>217</v>
      </c>
      <c r="C302" s="232"/>
      <c r="D302" s="2"/>
      <c r="E302" s="140"/>
      <c r="F302" s="75">
        <v>300</v>
      </c>
      <c r="G302" s="80">
        <v>0</v>
      </c>
      <c r="H302" s="80">
        <v>0</v>
      </c>
      <c r="I302" s="80">
        <v>0</v>
      </c>
      <c r="J302" s="10">
        <f t="shared" si="12"/>
        <v>300</v>
      </c>
      <c r="K302" s="2"/>
      <c r="L302" s="2"/>
      <c r="M302" s="2"/>
      <c r="N302" s="2"/>
      <c r="O302" s="2"/>
      <c r="P302" s="118"/>
    </row>
    <row r="303" spans="1:16" ht="14.45" customHeight="1" x14ac:dyDescent="0.25">
      <c r="A303" s="64" t="s">
        <v>249</v>
      </c>
      <c r="B303" s="320" t="s">
        <v>304</v>
      </c>
      <c r="C303" s="321"/>
      <c r="D303" s="2"/>
      <c r="E303" s="140"/>
      <c r="F303" s="75">
        <v>5100</v>
      </c>
      <c r="G303" s="80">
        <v>0</v>
      </c>
      <c r="H303" s="80">
        <v>0</v>
      </c>
      <c r="I303" s="80">
        <v>0</v>
      </c>
      <c r="J303" s="10">
        <f t="shared" si="12"/>
        <v>5100</v>
      </c>
      <c r="K303" s="2"/>
      <c r="L303" s="2"/>
      <c r="M303" s="2"/>
      <c r="N303" s="2"/>
      <c r="O303" s="2"/>
      <c r="P303" s="118"/>
    </row>
    <row r="304" spans="1:16" x14ac:dyDescent="0.25">
      <c r="A304" s="64" t="s">
        <v>250</v>
      </c>
      <c r="B304" s="233" t="s">
        <v>303</v>
      </c>
      <c r="C304" s="232"/>
      <c r="D304" s="2"/>
      <c r="E304" s="140"/>
      <c r="F304" s="75">
        <v>48000</v>
      </c>
      <c r="G304" s="80">
        <v>0</v>
      </c>
      <c r="H304" s="80">
        <v>0</v>
      </c>
      <c r="I304" s="80">
        <v>0</v>
      </c>
      <c r="J304" s="10">
        <f t="shared" si="12"/>
        <v>48000</v>
      </c>
      <c r="K304" s="2"/>
      <c r="L304" s="2"/>
      <c r="M304" s="2"/>
      <c r="N304" s="2"/>
      <c r="O304" s="2"/>
      <c r="P304" s="118"/>
    </row>
    <row r="305" spans="1:16" x14ac:dyDescent="0.25">
      <c r="A305" s="64" t="s">
        <v>251</v>
      </c>
      <c r="B305" s="232" t="s">
        <v>244</v>
      </c>
      <c r="C305" s="232"/>
      <c r="D305" s="2"/>
      <c r="E305" s="140"/>
      <c r="F305" s="75">
        <v>36186</v>
      </c>
      <c r="G305" s="80">
        <v>0</v>
      </c>
      <c r="H305" s="80">
        <v>0</v>
      </c>
      <c r="I305" s="80">
        <v>0</v>
      </c>
      <c r="J305" s="10">
        <f t="shared" si="12"/>
        <v>36186</v>
      </c>
      <c r="K305" s="2"/>
      <c r="L305" s="2"/>
      <c r="M305" s="2"/>
      <c r="N305" s="2"/>
      <c r="O305" s="2"/>
      <c r="P305" s="118"/>
    </row>
    <row r="306" spans="1:16" x14ac:dyDescent="0.25">
      <c r="A306" s="64" t="s">
        <v>128</v>
      </c>
      <c r="B306" s="232" t="s">
        <v>336</v>
      </c>
      <c r="C306" s="232"/>
      <c r="D306" s="2"/>
      <c r="E306" s="140"/>
      <c r="F306" s="75">
        <v>7881.99</v>
      </c>
      <c r="G306" s="80">
        <v>0</v>
      </c>
      <c r="H306" s="80">
        <v>0</v>
      </c>
      <c r="I306" s="80">
        <v>0</v>
      </c>
      <c r="J306" s="10">
        <f t="shared" si="12"/>
        <v>7881.99</v>
      </c>
      <c r="K306" s="2"/>
      <c r="L306" s="2"/>
      <c r="M306" s="2"/>
      <c r="N306" s="2"/>
      <c r="O306" s="2"/>
      <c r="P306" s="118"/>
    </row>
    <row r="307" spans="1:16" x14ac:dyDescent="0.25">
      <c r="A307" s="37" t="s">
        <v>228</v>
      </c>
      <c r="B307" s="234"/>
      <c r="C307" s="234"/>
      <c r="D307" s="37"/>
      <c r="E307" s="36"/>
      <c r="F307" s="3">
        <f>SUM(F283:F306)</f>
        <v>314628.8899999999</v>
      </c>
      <c r="G307" s="3">
        <f>G306</f>
        <v>0</v>
      </c>
      <c r="H307" s="3">
        <f>H306</f>
        <v>0</v>
      </c>
      <c r="I307" s="3">
        <f>I306</f>
        <v>0</v>
      </c>
      <c r="J307" s="3">
        <f>SUM(J283:J306)</f>
        <v>314628.8899999999</v>
      </c>
      <c r="K307" s="3"/>
      <c r="L307" s="3"/>
      <c r="M307" s="3"/>
      <c r="N307" s="3"/>
      <c r="O307" s="3"/>
      <c r="P307" s="119"/>
    </row>
    <row r="308" spans="1:16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10" spans="1:16" x14ac:dyDescent="0.25">
      <c r="F310" s="152">
        <f>+F307+F274+F263+F220+F197+F161+F115+F101+F80+F57+F44+F12</f>
        <v>3869489.9200000004</v>
      </c>
    </row>
  </sheetData>
  <sheetProtection algorithmName="SHA-512" hashValue="4ERe2hXODXpS1xdJJVVCdKW5cZQxXEGlnN/ZMwiKOboLdPiSgPrfN6RklgMluw5Hui+lczgvV07x63JZbN4V+g==" saltValue="bdYb8OBKxcRtcYgmM5DbWg==" spinCount="100000" sheet="1" formatCells="0" formatColumns="0" formatRows="0" insertColumns="0" insertRows="0" insertHyperlinks="0" deleteColumns="0" deleteRows="0" sort="0" autoFilter="0" pivotTables="0"/>
  <mergeCells count="260">
    <mergeCell ref="B244:C244"/>
    <mergeCell ref="B255:C255"/>
    <mergeCell ref="B213:C213"/>
    <mergeCell ref="B214:C214"/>
    <mergeCell ref="B232:C232"/>
    <mergeCell ref="B233:C233"/>
    <mergeCell ref="B234:C234"/>
    <mergeCell ref="B220:C220"/>
    <mergeCell ref="B178:C178"/>
    <mergeCell ref="B196:C196"/>
    <mergeCell ref="B250:C250"/>
    <mergeCell ref="B251:C251"/>
    <mergeCell ref="B212:C212"/>
    <mergeCell ref="B205:C205"/>
    <mergeCell ref="B204:C204"/>
    <mergeCell ref="A184:C195"/>
    <mergeCell ref="B206:C206"/>
    <mergeCell ref="A219:C219"/>
    <mergeCell ref="A217:C217"/>
    <mergeCell ref="A215:C215"/>
    <mergeCell ref="B91:C91"/>
    <mergeCell ref="B97:C97"/>
    <mergeCell ref="B98:C98"/>
    <mergeCell ref="B99:C99"/>
    <mergeCell ref="B100:C100"/>
    <mergeCell ref="B113:C113"/>
    <mergeCell ref="B110:C110"/>
    <mergeCell ref="B111:C111"/>
    <mergeCell ref="B106:C106"/>
    <mergeCell ref="B108:C108"/>
    <mergeCell ref="B109:C109"/>
    <mergeCell ref="A115:D115"/>
    <mergeCell ref="A101:D101"/>
    <mergeCell ref="K227:P227"/>
    <mergeCell ref="K229:P229"/>
    <mergeCell ref="K270:P270"/>
    <mergeCell ref="K272:P272"/>
    <mergeCell ref="K281:P281"/>
    <mergeCell ref="K117:P117"/>
    <mergeCell ref="K123:P123"/>
    <mergeCell ref="K168:P168"/>
    <mergeCell ref="K199:P199"/>
    <mergeCell ref="K205:P205"/>
    <mergeCell ref="K207:P207"/>
    <mergeCell ref="B131:C131"/>
    <mergeCell ref="B134:C134"/>
    <mergeCell ref="B136:C136"/>
    <mergeCell ref="B180:C180"/>
    <mergeCell ref="B181:C181"/>
    <mergeCell ref="B182:C182"/>
    <mergeCell ref="B183:C183"/>
    <mergeCell ref="B132:C132"/>
    <mergeCell ref="B133:C133"/>
    <mergeCell ref="B135:C135"/>
    <mergeCell ref="B157:C157"/>
    <mergeCell ref="K8:P8"/>
    <mergeCell ref="K20:P20"/>
    <mergeCell ref="K51:P51"/>
    <mergeCell ref="K53:P53"/>
    <mergeCell ref="K64:P64"/>
    <mergeCell ref="K66:P66"/>
    <mergeCell ref="K82:P82"/>
    <mergeCell ref="K88:P88"/>
    <mergeCell ref="K108:P108"/>
    <mergeCell ref="B126:C126"/>
    <mergeCell ref="B127:C127"/>
    <mergeCell ref="B128:C128"/>
    <mergeCell ref="B235:C235"/>
    <mergeCell ref="B236:C236"/>
    <mergeCell ref="B222:C222"/>
    <mergeCell ref="B223:C223"/>
    <mergeCell ref="B230:C230"/>
    <mergeCell ref="B231:C231"/>
    <mergeCell ref="B227:C227"/>
    <mergeCell ref="B228:C228"/>
    <mergeCell ref="B225:C225"/>
    <mergeCell ref="B226:C226"/>
    <mergeCell ref="B229:C229"/>
    <mergeCell ref="B224:C224"/>
    <mergeCell ref="B129:C129"/>
    <mergeCell ref="B167:C167"/>
    <mergeCell ref="B216:C216"/>
    <mergeCell ref="B218:C218"/>
    <mergeCell ref="B208:C208"/>
    <mergeCell ref="B209:C209"/>
    <mergeCell ref="B210:C210"/>
    <mergeCell ref="B211:C211"/>
    <mergeCell ref="B304:C304"/>
    <mergeCell ref="B305:C305"/>
    <mergeCell ref="B306:C306"/>
    <mergeCell ref="B307:C307"/>
    <mergeCell ref="B298:C298"/>
    <mergeCell ref="B299:C299"/>
    <mergeCell ref="B300:C300"/>
    <mergeCell ref="B301:C301"/>
    <mergeCell ref="B302:C302"/>
    <mergeCell ref="B295:C295"/>
    <mergeCell ref="B296:C296"/>
    <mergeCell ref="B297:C297"/>
    <mergeCell ref="B272:C272"/>
    <mergeCell ref="B273:C273"/>
    <mergeCell ref="B274:C274"/>
    <mergeCell ref="B279:C279"/>
    <mergeCell ref="B276:C276"/>
    <mergeCell ref="B303:C303"/>
    <mergeCell ref="B280:C280"/>
    <mergeCell ref="B281:C281"/>
    <mergeCell ref="B294:C294"/>
    <mergeCell ref="B277:C277"/>
    <mergeCell ref="B282:C282"/>
    <mergeCell ref="B278:C278"/>
    <mergeCell ref="B293:C293"/>
    <mergeCell ref="B290:C290"/>
    <mergeCell ref="B291:C291"/>
    <mergeCell ref="B292:C292"/>
    <mergeCell ref="B284:C284"/>
    <mergeCell ref="B285:C285"/>
    <mergeCell ref="B286:C286"/>
    <mergeCell ref="B287:C287"/>
    <mergeCell ref="B288:C288"/>
    <mergeCell ref="A112:C112"/>
    <mergeCell ref="A158:C160"/>
    <mergeCell ref="A117:C117"/>
    <mergeCell ref="B130:C130"/>
    <mergeCell ref="B62:C62"/>
    <mergeCell ref="A80:D80"/>
    <mergeCell ref="B88:C88"/>
    <mergeCell ref="A82:C82"/>
    <mergeCell ref="A71:C79"/>
    <mergeCell ref="B95:C95"/>
    <mergeCell ref="B96:C96"/>
    <mergeCell ref="B83:C83"/>
    <mergeCell ref="B84:C84"/>
    <mergeCell ref="B85:C85"/>
    <mergeCell ref="B86:C86"/>
    <mergeCell ref="B87:C87"/>
    <mergeCell ref="B90:C90"/>
    <mergeCell ref="B92:C92"/>
    <mergeCell ref="B93:C93"/>
    <mergeCell ref="B107:C107"/>
    <mergeCell ref="B89:C89"/>
    <mergeCell ref="B94:C94"/>
    <mergeCell ref="B118:C118"/>
    <mergeCell ref="B125:C125"/>
    <mergeCell ref="B66:C66"/>
    <mergeCell ref="B67:C67"/>
    <mergeCell ref="B53:C53"/>
    <mergeCell ref="B54:C54"/>
    <mergeCell ref="B50:C50"/>
    <mergeCell ref="B52:C52"/>
    <mergeCell ref="A57:D57"/>
    <mergeCell ref="B63:C63"/>
    <mergeCell ref="B56:C56"/>
    <mergeCell ref="B55:C55"/>
    <mergeCell ref="B65:C65"/>
    <mergeCell ref="B59:C59"/>
    <mergeCell ref="B60:C60"/>
    <mergeCell ref="B61:C61"/>
    <mergeCell ref="B11:C11"/>
    <mergeCell ref="B9:C9"/>
    <mergeCell ref="B10:C10"/>
    <mergeCell ref="B6:C6"/>
    <mergeCell ref="B5:C5"/>
    <mergeCell ref="B7:C7"/>
    <mergeCell ref="A36:C36"/>
    <mergeCell ref="B38:C38"/>
    <mergeCell ref="B39:C39"/>
    <mergeCell ref="B28:C28"/>
    <mergeCell ref="B27:C27"/>
    <mergeCell ref="B34:C34"/>
    <mergeCell ref="B37:C37"/>
    <mergeCell ref="B31:C31"/>
    <mergeCell ref="B35:C35"/>
    <mergeCell ref="A44:D44"/>
    <mergeCell ref="A40:C40"/>
    <mergeCell ref="B47:C47"/>
    <mergeCell ref="B26:C26"/>
    <mergeCell ref="B49:C49"/>
    <mergeCell ref="A14:C14"/>
    <mergeCell ref="B16:C16"/>
    <mergeCell ref="B17:C17"/>
    <mergeCell ref="B15:C15"/>
    <mergeCell ref="B43:C43"/>
    <mergeCell ref="B33:C33"/>
    <mergeCell ref="B48:C48"/>
    <mergeCell ref="B30:C30"/>
    <mergeCell ref="B41:C41"/>
    <mergeCell ref="B42:C42"/>
    <mergeCell ref="A2:C2"/>
    <mergeCell ref="B203:C203"/>
    <mergeCell ref="B22:C22"/>
    <mergeCell ref="B124:C124"/>
    <mergeCell ref="B168:C168"/>
    <mergeCell ref="B169:C169"/>
    <mergeCell ref="B197:C197"/>
    <mergeCell ref="A199:C199"/>
    <mergeCell ref="B202:C202"/>
    <mergeCell ref="A12:D12"/>
    <mergeCell ref="B19:C19"/>
    <mergeCell ref="B20:C20"/>
    <mergeCell ref="B21:C21"/>
    <mergeCell ref="B51:C51"/>
    <mergeCell ref="B64:C64"/>
    <mergeCell ref="B23:C23"/>
    <mergeCell ref="B24:C24"/>
    <mergeCell ref="B25:C25"/>
    <mergeCell ref="B29:C29"/>
    <mergeCell ref="B4:C4"/>
    <mergeCell ref="B8:C8"/>
    <mergeCell ref="B18:C18"/>
    <mergeCell ref="A32:C32"/>
    <mergeCell ref="B3:C3"/>
    <mergeCell ref="B289:C289"/>
    <mergeCell ref="B270:C270"/>
    <mergeCell ref="B253:C253"/>
    <mergeCell ref="B254:C254"/>
    <mergeCell ref="B256:C256"/>
    <mergeCell ref="B237:C237"/>
    <mergeCell ref="B239:C239"/>
    <mergeCell ref="B243:C243"/>
    <mergeCell ref="B246:C246"/>
    <mergeCell ref="B248:C248"/>
    <mergeCell ref="A245:C245"/>
    <mergeCell ref="A238:C238"/>
    <mergeCell ref="B263:C263"/>
    <mergeCell ref="B269:C269"/>
    <mergeCell ref="B268:C268"/>
    <mergeCell ref="B265:C265"/>
    <mergeCell ref="B266:C266"/>
    <mergeCell ref="B267:C267"/>
    <mergeCell ref="B257:C257"/>
    <mergeCell ref="B258:C258"/>
    <mergeCell ref="B259:C259"/>
    <mergeCell ref="B262:C262"/>
    <mergeCell ref="B260:C260"/>
    <mergeCell ref="B261:C261"/>
    <mergeCell ref="B177:C177"/>
    <mergeCell ref="B179:C179"/>
    <mergeCell ref="B271:C271"/>
    <mergeCell ref="B283:C283"/>
    <mergeCell ref="A240:C242"/>
    <mergeCell ref="A247:C247"/>
    <mergeCell ref="A252:C252"/>
    <mergeCell ref="A249:C249"/>
    <mergeCell ref="B119:D119"/>
    <mergeCell ref="B121:C121"/>
    <mergeCell ref="B207:C207"/>
    <mergeCell ref="B170:C170"/>
    <mergeCell ref="B171:C171"/>
    <mergeCell ref="B172:C172"/>
    <mergeCell ref="B173:C173"/>
    <mergeCell ref="B174:C174"/>
    <mergeCell ref="A137:C156"/>
    <mergeCell ref="B122:C122"/>
    <mergeCell ref="B161:C161"/>
    <mergeCell ref="B164:C164"/>
    <mergeCell ref="B166:C166"/>
    <mergeCell ref="B123:C123"/>
    <mergeCell ref="B175:C175"/>
    <mergeCell ref="B176:C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PROGRAMACIÓN</vt:lpstr>
      <vt:lpstr>POA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Unidad Asesoría</cp:lastModifiedBy>
  <cp:lastPrinted>2024-02-08T21:06:44Z</cp:lastPrinted>
  <dcterms:created xsi:type="dcterms:W3CDTF">2023-12-14T17:05:33Z</dcterms:created>
  <dcterms:modified xsi:type="dcterms:W3CDTF">2026-07-30T13:57:10Z</dcterms:modified>
</cp:coreProperties>
</file>